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480" yWindow="96" windowWidth="24792" windowHeight="14820" activeTab="1"/>
  </bookViews>
  <sheets>
    <sheet name="Data Source" sheetId="16" r:id="rId1"/>
    <sheet name="Chart Real Wage Growth" sheetId="9" r:id="rId2"/>
    <sheet name="Wage Data" sheetId="7" r:id="rId3"/>
  </sheets>
  <calcPr calcId="162913"/>
</workbook>
</file>

<file path=xl/calcChain.xml><?xml version="1.0" encoding="utf-8"?>
<calcChain xmlns="http://schemas.openxmlformats.org/spreadsheetml/2006/main">
  <c r="L19" i="7" l="1"/>
  <c r="L29" i="7"/>
  <c r="L28" i="7"/>
  <c r="L27" i="7"/>
  <c r="N27" i="7" s="1"/>
  <c r="L26" i="7"/>
  <c r="L24" i="7"/>
  <c r="L23" i="7"/>
  <c r="N23" i="7" s="1"/>
  <c r="L22" i="7"/>
  <c r="L21" i="7"/>
  <c r="L20" i="7"/>
  <c r="L18" i="7"/>
  <c r="L17" i="7"/>
  <c r="L16" i="7"/>
  <c r="L15" i="7"/>
  <c r="N15" i="7" s="1"/>
  <c r="L14" i="7"/>
  <c r="N14" i="7" s="1"/>
  <c r="L13" i="7"/>
  <c r="L12" i="7"/>
  <c r="L9" i="7"/>
  <c r="L10" i="7" s="1"/>
  <c r="L8" i="7"/>
  <c r="L7" i="7"/>
  <c r="L6" i="7"/>
  <c r="H30" i="7"/>
  <c r="J30" i="7" s="1"/>
  <c r="K30" i="7"/>
  <c r="L30" i="7" s="1"/>
  <c r="H29" i="7"/>
  <c r="M29" i="7" s="1"/>
  <c r="H28" i="7"/>
  <c r="M28" i="7" s="1"/>
  <c r="J28" i="7"/>
  <c r="B22" i="7"/>
  <c r="D25" i="7"/>
  <c r="H27" i="7"/>
  <c r="M27" i="7" s="1"/>
  <c r="G25" i="7"/>
  <c r="L25" i="7" s="1"/>
  <c r="H26" i="7"/>
  <c r="M26" i="7" s="1"/>
  <c r="N24" i="7"/>
  <c r="N16" i="7"/>
  <c r="H25" i="7"/>
  <c r="M25" i="7" s="1"/>
  <c r="H24" i="7"/>
  <c r="M24" i="7" s="1"/>
  <c r="H23" i="7"/>
  <c r="M23" i="7" s="1"/>
  <c r="H22" i="7"/>
  <c r="M22" i="7" s="1"/>
  <c r="J22" i="7"/>
  <c r="H21" i="7"/>
  <c r="M21" i="7" s="1"/>
  <c r="H20" i="7"/>
  <c r="M20" i="7" s="1"/>
  <c r="H19" i="7"/>
  <c r="M19" i="7" s="1"/>
  <c r="H18" i="7"/>
  <c r="M18" i="7" s="1"/>
  <c r="H17" i="7"/>
  <c r="J17" i="7" s="1"/>
  <c r="H16" i="7"/>
  <c r="M16" i="7" s="1"/>
  <c r="H15" i="7"/>
  <c r="J15" i="7" s="1"/>
  <c r="H14" i="7"/>
  <c r="M14" i="7" s="1"/>
  <c r="H13" i="7"/>
  <c r="J13" i="7" s="1"/>
  <c r="H12" i="7"/>
  <c r="M12" i="7" s="1"/>
  <c r="H11" i="7"/>
  <c r="M11" i="7" s="1"/>
  <c r="H10" i="7"/>
  <c r="M10" i="7" s="1"/>
  <c r="H9" i="7"/>
  <c r="M9" i="7" s="1"/>
  <c r="H8" i="7"/>
  <c r="M8" i="7" s="1"/>
  <c r="H7" i="7"/>
  <c r="M7" i="7" s="1"/>
  <c r="H6" i="7"/>
  <c r="M6" i="7" s="1"/>
  <c r="N17" i="7"/>
  <c r="N13" i="7"/>
  <c r="J19" i="7"/>
  <c r="J16" i="7" l="1"/>
  <c r="J23" i="7"/>
  <c r="J24" i="7"/>
  <c r="J12" i="7"/>
  <c r="O29" i="7"/>
  <c r="J26" i="7"/>
  <c r="N18" i="7"/>
  <c r="O26" i="7"/>
  <c r="M17" i="7"/>
  <c r="N29" i="7"/>
  <c r="J21" i="7"/>
  <c r="M13" i="7"/>
  <c r="O18" i="7"/>
  <c r="N30" i="7"/>
  <c r="O22" i="7"/>
  <c r="O24" i="7"/>
  <c r="O23" i="7"/>
  <c r="L11" i="7"/>
  <c r="N20" i="7"/>
  <c r="N19" i="7"/>
  <c r="O19" i="7"/>
  <c r="O20" i="7"/>
  <c r="O27" i="7"/>
  <c r="O16" i="7"/>
  <c r="O25" i="7"/>
  <c r="O28" i="7"/>
  <c r="N25" i="7"/>
  <c r="N26" i="7"/>
  <c r="O14" i="7"/>
  <c r="O21" i="7"/>
  <c r="O13" i="7"/>
  <c r="N21" i="7"/>
  <c r="N28" i="7"/>
  <c r="J29" i="7"/>
  <c r="M15" i="7"/>
  <c r="J25" i="7"/>
  <c r="N22" i="7"/>
  <c r="J27" i="7"/>
  <c r="M30" i="7"/>
  <c r="J14" i="7"/>
  <c r="J20" i="7"/>
  <c r="J18" i="7"/>
  <c r="O17" i="7" l="1"/>
  <c r="O15" i="7"/>
  <c r="O30" i="7"/>
</calcChain>
</file>

<file path=xl/sharedStrings.xml><?xml version="1.0" encoding="utf-8"?>
<sst xmlns="http://schemas.openxmlformats.org/spreadsheetml/2006/main" count="40" uniqueCount="33">
  <si>
    <t>Total</t>
  </si>
  <si>
    <t>Monthly</t>
  </si>
  <si>
    <t>State</t>
  </si>
  <si>
    <t>国家统计局农调队的全国农民工工资的调查数据</t>
  </si>
  <si>
    <t>外出农民工人均月收入（NSB）</t>
  </si>
  <si>
    <t>Local</t>
  </si>
  <si>
    <t>95-98 to 2001</t>
  </si>
  <si>
    <t>Waichu</t>
  </si>
  <si>
    <t>Lu, Feng (2012). “Trends in Wages of Migrant Workers in China, 1979–-2010,” Zhongguo Shehui Kexue [Social Sciences in China]]. No. 7, Pp. 45–-65</t>
  </si>
  <si>
    <t>Migrant Worker Wages, pre-2008</t>
  </si>
  <si>
    <t>Migrant Worker Wages, 2009 and after</t>
  </si>
  <si>
    <t>National Bureau of Statistics</t>
  </si>
  <si>
    <t>http://www.stats.gov.cn/tjsj/zxfb/202004/t20200430_1742724.html</t>
  </si>
  <si>
    <t>Annual Report on Rural Non-Agricultural Worker Survey (农民工监测调查报告)</t>
  </si>
  <si>
    <t>2019 Report, April 30, 2020.  Accessed at:</t>
  </si>
  <si>
    <t>Outside Home</t>
  </si>
  <si>
    <t>Township</t>
  </si>
  <si>
    <t>All Non-Ag</t>
  </si>
  <si>
    <t>Workers</t>
  </si>
  <si>
    <t>Information derived from occasional surveys; may not be consistent with later data.</t>
  </si>
  <si>
    <t>Wages reported here are for off-farm workers outside their home township.</t>
  </si>
  <si>
    <t>Outside</t>
  </si>
  <si>
    <t>Annual</t>
  </si>
  <si>
    <t>Wage</t>
  </si>
  <si>
    <t>Consumer</t>
  </si>
  <si>
    <t>Price</t>
  </si>
  <si>
    <t>Index</t>
  </si>
  <si>
    <t>Real Wage (2019 Prices)</t>
  </si>
  <si>
    <t>Migrant (Off-Farm) Workers</t>
  </si>
  <si>
    <t>Migrant</t>
  </si>
  <si>
    <t>Real Wage Growth</t>
  </si>
  <si>
    <t>CPI and State Wages</t>
  </si>
  <si>
    <t>Statistical Yearbook of China 2019, pp. 118, 139.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</si>
</sst>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0" borderId="1" xfId="0" applyBorder="1"/>
    <xf numFmtId="0" fontId="2" fillId="0" borderId="0" xfId="0" quotePrefix="1" applyFont="1"/>
    <xf numFmtId="0" fontId="1" fillId="0" borderId="1" xfId="0" applyFont="1" applyBorder="1"/>
    <xf numFmtId="0" fontId="2" fillId="0" borderId="1" xfId="0" applyFont="1" applyBorder="1"/>
    <xf numFmtId="4" fontId="0" fillId="0" borderId="0" xfId="0" applyNumberFormat="1"/>
    <xf numFmtId="3" fontId="0" fillId="0" borderId="0" xfId="0" applyNumberFormat="1"/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Real Wage Growth: Migrant and State Workers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08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'Wage Data'!$F$12:$F$30</c:f>
              <c:strCache>
                <c:ptCount val="19"/>
                <c:pt idx="0">
                  <c:v>95-98 to 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strCache>
            </c:strRef>
          </c:cat>
          <c:val>
            <c:numRef>
              <c:f>'Wage Data'!$N$12:$N$30</c:f>
              <c:numCache>
                <c:formatCode>0.0%</c:formatCode>
                <c:ptCount val="19"/>
                <c:pt idx="0" formatCode="0.00%">
                  <c:v>3.7283229398526789E-2</c:v>
                </c:pt>
                <c:pt idx="1">
                  <c:v>1.8124897017630648E-3</c:v>
                </c:pt>
                <c:pt idx="2">
                  <c:v>6.5345765899247787E-2</c:v>
                </c:pt>
                <c:pt idx="3">
                  <c:v>8.8024877425262993E-2</c:v>
                </c:pt>
                <c:pt idx="4">
                  <c:v>8.4338527851458789E-2</c:v>
                </c:pt>
                <c:pt idx="5">
                  <c:v>8.2393207917520472E-2</c:v>
                </c:pt>
                <c:pt idx="6">
                  <c:v>6.9203778769946656E-2</c:v>
                </c:pt>
                <c:pt idx="7">
                  <c:v>0.19377253809140482</c:v>
                </c:pt>
                <c:pt idx="8">
                  <c:v>6.5001437897219239E-2</c:v>
                </c:pt>
                <c:pt idx="9">
                  <c:v>0.15461821616876192</c:v>
                </c:pt>
                <c:pt idx="10">
                  <c:v>0.15040990731528514</c:v>
                </c:pt>
                <c:pt idx="11">
                  <c:v>8.927784713538478E-2</c:v>
                </c:pt>
                <c:pt idx="12">
                  <c:v>0.11037822702137623</c:v>
                </c:pt>
                <c:pt idx="13">
                  <c:v>0.12205123786050032</c:v>
                </c:pt>
                <c:pt idx="14">
                  <c:v>0.10937370712218342</c:v>
                </c:pt>
                <c:pt idx="15">
                  <c:v>4.2567165099649307E-2</c:v>
                </c:pt>
                <c:pt idx="16">
                  <c:v>4.8520079924466719E-2</c:v>
                </c:pt>
                <c:pt idx="17">
                  <c:v>5.7148406058204149E-2</c:v>
                </c:pt>
                <c:pt idx="18">
                  <c:v>4.7537175501875195E-2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4-4C9B-917C-0F021E6F9D99}"/>
            </c:ext>
          </c:extLst>
        </c:ser>
        <c:ser>
          <c:idx val="1"/>
          <c:order val="1"/>
          <c:spPr>
            <a:ln w="50800">
              <a:prstDash val="sysDash"/>
            </a:ln>
          </c:spPr>
          <c:marker>
            <c:symbol val="none"/>
          </c:marker>
          <c:cat>
            <c:strRef>
              <c:f>'Wage Data'!$F$12:$F$30</c:f>
              <c:strCache>
                <c:ptCount val="19"/>
                <c:pt idx="0">
                  <c:v>95-98 to 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strCache>
            </c:strRef>
          </c:cat>
          <c:val>
            <c:numRef>
              <c:f>'Wage Data'!$O$12:$O$30</c:f>
              <c:numCache>
                <c:formatCode>0.0%</c:formatCode>
                <c:ptCount val="19"/>
                <c:pt idx="0" formatCode="0.00%">
                  <c:v>0.11950494156817014</c:v>
                </c:pt>
                <c:pt idx="1">
                  <c:v>0.15921643815303144</c:v>
                </c:pt>
                <c:pt idx="2">
                  <c:v>0.11706257117037411</c:v>
                </c:pt>
                <c:pt idx="3">
                  <c:v>0.10238486588271423</c:v>
                </c:pt>
                <c:pt idx="4">
                  <c:v>0.13363410951866728</c:v>
                </c:pt>
                <c:pt idx="5">
                  <c:v>0.12674705027768218</c:v>
                </c:pt>
                <c:pt idx="6">
                  <c:v>0.14737785831311911</c:v>
                </c:pt>
                <c:pt idx="7">
                  <c:v>9.5817927398777369E-2</c:v>
                </c:pt>
                <c:pt idx="8">
                  <c:v>0.13491980032003426</c:v>
                </c:pt>
                <c:pt idx="9">
                  <c:v>8.8059234327551472E-2</c:v>
                </c:pt>
                <c:pt idx="10">
                  <c:v>7.5596999654175434E-2</c:v>
                </c:pt>
                <c:pt idx="11">
                  <c:v>8.3889472055825864E-2</c:v>
                </c:pt>
                <c:pt idx="12">
                  <c:v>6.127785737380087E-2</c:v>
                </c:pt>
                <c:pt idx="13">
                  <c:v>6.6756151537337161E-2</c:v>
                </c:pt>
                <c:pt idx="14">
                  <c:v>0.12387999770498026</c:v>
                </c:pt>
                <c:pt idx="15">
                  <c:v>8.9134703528449544E-2</c:v>
                </c:pt>
                <c:pt idx="16">
                  <c:v>0.10068686108538638</c:v>
                </c:pt>
                <c:pt idx="17">
                  <c:v>8.0356159544255013E-2</c:v>
                </c:pt>
                <c:pt idx="18">
                  <c:v>7.4186456281266633E-2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4-4C9B-917C-0F021E6F9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3391"/>
        <c:axId val="1"/>
      </c:lineChart>
      <c:catAx>
        <c:axId val="721073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Real Monthly Wage: Annual Percentage Growth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1073391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0.19466</cdr:x>
      <cdr:y>0.297</cdr:y>
    </cdr:from>
    <cdr:to>
      <cdr:x>0.345</cdr:x>
      <cdr:y>0.37105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6675" y="1866472"/>
          <a:ext cx="1302592" cy="465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C00000"/>
              </a:solidFill>
            </a:rPr>
            <a:t>State Workers</a:t>
          </a:r>
        </a:p>
      </cdr:txBody>
    </cdr:sp>
  </cdr:relSizeAnchor>
  <cdr:relSizeAnchor xmlns:cdr="http://schemas.openxmlformats.org/drawingml/2006/chartDrawing">
    <cdr:from>
      <cdr:x>0.21542</cdr:x>
      <cdr:y>0.71526</cdr:y>
    </cdr:from>
    <cdr:to>
      <cdr:x>0.56028</cdr:x>
      <cdr:y>0.82834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66472" y="4494943"/>
          <a:ext cx="2988067" cy="710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accent3">
                  <a:lumMod val="50000"/>
                </a:schemeClr>
              </a:solidFill>
            </a:rPr>
            <a:t>Migrant</a:t>
          </a:r>
          <a:r>
            <a:rPr lang="en-US" sz="1600" b="1" baseline="0">
              <a:solidFill>
                <a:schemeClr val="accent3">
                  <a:lumMod val="50000"/>
                </a:schemeClr>
              </a:solidFill>
            </a:rPr>
            <a:t> Workers</a:t>
          </a:r>
          <a:endParaRPr lang="en-US" sz="1600" b="1">
            <a:solidFill>
              <a:schemeClr val="accent3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19"/>
  <sheetViews>
    <sheetView workbookViewId="0">
      <selection activeCell="E26" sqref="E26"/>
    </sheetView>
  </sheetViews>
  <sheetFormatPr defaultRowHeight="13.2" x14ac:dyDescent="0.25"/>
  <sheetData>
    <row r="6" spans="1:1" x14ac:dyDescent="0.25">
      <c r="A6" s="1" t="s">
        <v>9</v>
      </c>
    </row>
    <row r="7" spans="1:1" x14ac:dyDescent="0.25">
      <c r="A7" t="s">
        <v>8</v>
      </c>
    </row>
    <row r="8" spans="1:1" x14ac:dyDescent="0.25">
      <c r="A8" s="3" t="s">
        <v>19</v>
      </c>
    </row>
    <row r="10" spans="1:1" x14ac:dyDescent="0.25">
      <c r="A10" s="1" t="s">
        <v>10</v>
      </c>
    </row>
    <row r="11" spans="1:1" x14ac:dyDescent="0.25">
      <c r="A11" t="s">
        <v>11</v>
      </c>
    </row>
    <row r="12" spans="1:1" x14ac:dyDescent="0.25">
      <c r="A12" t="s">
        <v>13</v>
      </c>
    </row>
    <row r="13" spans="1:1" x14ac:dyDescent="0.25">
      <c r="A13" s="3" t="s">
        <v>14</v>
      </c>
    </row>
    <row r="14" spans="1:1" x14ac:dyDescent="0.25">
      <c r="A14" t="s">
        <v>12</v>
      </c>
    </row>
    <row r="16" spans="1:1" x14ac:dyDescent="0.25">
      <c r="A16" s="3" t="s">
        <v>20</v>
      </c>
    </row>
    <row r="18" spans="1:1" x14ac:dyDescent="0.25">
      <c r="A18" s="1" t="s">
        <v>31</v>
      </c>
    </row>
    <row r="19" spans="1:1" x14ac:dyDescent="0.25">
      <c r="A19" s="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/>
  </sheetViews>
  <sheetFormatPr defaultRowHeight="13.2" x14ac:dyDescent="0.25"/>
  <cols>
    <col min="6" max="6" width="13.88671875" customWidth="1"/>
    <col min="11" max="11" width="12.109375" customWidth="1"/>
    <col min="12" max="12" width="10" customWidth="1"/>
    <col min="13" max="13" width="13.6640625" customWidth="1"/>
  </cols>
  <sheetData>
    <row r="1" spans="1:21" x14ac:dyDescent="0.25">
      <c r="B1" t="s">
        <v>3</v>
      </c>
      <c r="K1" s="3"/>
    </row>
    <row r="2" spans="1:21" x14ac:dyDescent="0.25">
      <c r="B2" s="3" t="s">
        <v>4</v>
      </c>
      <c r="D2" s="3"/>
      <c r="E2" s="3"/>
      <c r="K2" s="3"/>
      <c r="L2" s="3"/>
      <c r="M2" s="3"/>
      <c r="N2" s="3"/>
      <c r="Q2" s="3"/>
      <c r="S2" s="3"/>
      <c r="U2" s="3"/>
    </row>
    <row r="3" spans="1:21" x14ac:dyDescent="0.25">
      <c r="B3" s="1" t="s">
        <v>28</v>
      </c>
      <c r="D3" s="3"/>
      <c r="E3" s="3"/>
      <c r="G3" s="1" t="s">
        <v>29</v>
      </c>
      <c r="H3" s="1" t="s">
        <v>2</v>
      </c>
      <c r="I3" s="1" t="s">
        <v>2</v>
      </c>
      <c r="K3" s="1" t="s">
        <v>24</v>
      </c>
      <c r="L3" s="1" t="s">
        <v>27</v>
      </c>
      <c r="M3" s="3"/>
      <c r="N3" s="1" t="s">
        <v>30</v>
      </c>
      <c r="O3" s="1"/>
      <c r="P3" s="3"/>
    </row>
    <row r="4" spans="1:21" x14ac:dyDescent="0.25">
      <c r="B4" s="3" t="s">
        <v>15</v>
      </c>
      <c r="C4" s="3" t="s">
        <v>17</v>
      </c>
      <c r="D4" s="3"/>
      <c r="E4" s="3"/>
      <c r="G4" s="1" t="s">
        <v>21</v>
      </c>
      <c r="H4" s="1" t="s">
        <v>23</v>
      </c>
      <c r="I4" s="1" t="s">
        <v>23</v>
      </c>
      <c r="K4" s="1" t="s">
        <v>25</v>
      </c>
      <c r="N4" s="1"/>
      <c r="O4" s="1"/>
      <c r="P4" s="3"/>
      <c r="Q4" s="3"/>
    </row>
    <row r="5" spans="1:21" x14ac:dyDescent="0.25">
      <c r="B5" s="7" t="s">
        <v>16</v>
      </c>
      <c r="C5" s="7" t="s">
        <v>18</v>
      </c>
      <c r="D5" s="7"/>
      <c r="E5" s="7"/>
      <c r="F5" s="5"/>
      <c r="G5" s="8" t="s">
        <v>16</v>
      </c>
      <c r="H5" s="8" t="s">
        <v>1</v>
      </c>
      <c r="I5" s="8" t="s">
        <v>22</v>
      </c>
      <c r="J5" s="5"/>
      <c r="K5" s="8" t="s">
        <v>26</v>
      </c>
      <c r="L5" s="8" t="s">
        <v>29</v>
      </c>
      <c r="M5" s="8" t="s">
        <v>2</v>
      </c>
      <c r="N5" s="8" t="s">
        <v>29</v>
      </c>
      <c r="O5" s="8" t="s">
        <v>2</v>
      </c>
    </row>
    <row r="6" spans="1:21" x14ac:dyDescent="0.25">
      <c r="A6">
        <v>1995</v>
      </c>
      <c r="B6">
        <v>495</v>
      </c>
      <c r="G6">
        <v>495</v>
      </c>
      <c r="H6" s="10">
        <f t="shared" ref="H6:H30" si="0">I6/12</f>
        <v>462.75</v>
      </c>
      <c r="I6" s="10">
        <v>5553</v>
      </c>
      <c r="K6">
        <v>396.9</v>
      </c>
      <c r="L6" s="9">
        <f t="shared" ref="L6:L29" si="1">G6*669.776/K6</f>
        <v>835.32154195011344</v>
      </c>
      <c r="M6" s="9">
        <f t="shared" ref="M6:M29" si="2">H6*669.776/K6</f>
        <v>780.89907785336356</v>
      </c>
    </row>
    <row r="7" spans="1:21" x14ac:dyDescent="0.25">
      <c r="A7">
        <v>1996</v>
      </c>
      <c r="B7">
        <v>590</v>
      </c>
      <c r="G7">
        <v>590</v>
      </c>
      <c r="H7" s="10">
        <f t="shared" si="0"/>
        <v>517.25</v>
      </c>
      <c r="I7" s="10">
        <v>6207</v>
      </c>
      <c r="K7">
        <v>429.9</v>
      </c>
      <c r="L7" s="9">
        <f t="shared" si="1"/>
        <v>919.20874622005113</v>
      </c>
      <c r="M7" s="9">
        <f t="shared" si="2"/>
        <v>805.86563386834155</v>
      </c>
    </row>
    <row r="8" spans="1:21" x14ac:dyDescent="0.25">
      <c r="A8">
        <v>1997</v>
      </c>
      <c r="B8">
        <v>460</v>
      </c>
      <c r="G8">
        <v>460</v>
      </c>
      <c r="H8" s="10">
        <f t="shared" si="0"/>
        <v>556.58333333333337</v>
      </c>
      <c r="I8" s="10">
        <v>6679</v>
      </c>
      <c r="K8">
        <v>441.9</v>
      </c>
      <c r="L8" s="9">
        <f t="shared" si="1"/>
        <v>697.20968544919663</v>
      </c>
      <c r="M8" s="9">
        <f t="shared" si="2"/>
        <v>843.59845817304063</v>
      </c>
    </row>
    <row r="9" spans="1:21" x14ac:dyDescent="0.25">
      <c r="A9">
        <v>1998</v>
      </c>
      <c r="B9">
        <v>587</v>
      </c>
      <c r="G9">
        <v>587</v>
      </c>
      <c r="H9" s="10">
        <f t="shared" si="0"/>
        <v>631.58333333333337</v>
      </c>
      <c r="I9" s="10">
        <v>7579</v>
      </c>
      <c r="K9">
        <v>438.4</v>
      </c>
      <c r="L9" s="9">
        <f t="shared" si="1"/>
        <v>896.80317518248182</v>
      </c>
      <c r="M9" s="9">
        <f t="shared" si="2"/>
        <v>964.91642031630181</v>
      </c>
    </row>
    <row r="10" spans="1:21" x14ac:dyDescent="0.25">
      <c r="A10">
        <v>1999</v>
      </c>
      <c r="H10" s="10">
        <f t="shared" si="0"/>
        <v>703.58333333333337</v>
      </c>
      <c r="I10" s="10">
        <v>8443</v>
      </c>
      <c r="K10">
        <v>432.2</v>
      </c>
      <c r="L10" s="9">
        <f>L9+31</f>
        <v>927.80317518248182</v>
      </c>
      <c r="M10" s="9">
        <f t="shared" si="2"/>
        <v>1090.336026530927</v>
      </c>
      <c r="R10" s="3"/>
    </row>
    <row r="11" spans="1:21" x14ac:dyDescent="0.25">
      <c r="A11">
        <v>2000</v>
      </c>
      <c r="H11" s="10">
        <f t="shared" si="0"/>
        <v>786.75</v>
      </c>
      <c r="I11" s="10">
        <v>9441</v>
      </c>
      <c r="K11">
        <v>434</v>
      </c>
      <c r="L11" s="9">
        <f>L10+31</f>
        <v>958.80317518248182</v>
      </c>
      <c r="M11" s="9">
        <f t="shared" si="2"/>
        <v>1214.1619078341012</v>
      </c>
    </row>
    <row r="12" spans="1:21" x14ac:dyDescent="0.25">
      <c r="A12">
        <v>2001</v>
      </c>
      <c r="B12">
        <v>644</v>
      </c>
      <c r="F12" s="6" t="s">
        <v>6</v>
      </c>
      <c r="G12">
        <v>644</v>
      </c>
      <c r="H12" s="10">
        <f t="shared" si="0"/>
        <v>920.41666666666663</v>
      </c>
      <c r="I12" s="10">
        <v>11045</v>
      </c>
      <c r="J12">
        <f>H12/G12</f>
        <v>1.429218426501035</v>
      </c>
      <c r="K12">
        <v>437</v>
      </c>
      <c r="L12" s="9">
        <f t="shared" si="1"/>
        <v>987.03831578947359</v>
      </c>
      <c r="M12" s="9">
        <f t="shared" si="2"/>
        <v>1410.6933485888633</v>
      </c>
      <c r="N12" s="4">
        <v>3.7283229398526789E-2</v>
      </c>
      <c r="O12" s="4">
        <v>0.11950494156817014</v>
      </c>
      <c r="P12" s="2"/>
      <c r="Q12" s="2"/>
      <c r="R12" s="4"/>
      <c r="S12" s="4"/>
    </row>
    <row r="13" spans="1:21" x14ac:dyDescent="0.25">
      <c r="A13">
        <v>2002</v>
      </c>
      <c r="B13">
        <v>640</v>
      </c>
      <c r="F13" s="1">
        <v>2002</v>
      </c>
      <c r="G13">
        <v>640</v>
      </c>
      <c r="H13" s="10">
        <f t="shared" si="0"/>
        <v>1058.4166666666667</v>
      </c>
      <c r="I13" s="10">
        <v>12701</v>
      </c>
      <c r="J13">
        <f t="shared" ref="J13:J30" si="3">H13/G13</f>
        <v>1.6537760416666667</v>
      </c>
      <c r="K13">
        <v>433.5</v>
      </c>
      <c r="L13" s="9">
        <f t="shared" si="1"/>
        <v>988.82731257208752</v>
      </c>
      <c r="M13" s="9">
        <f t="shared" si="2"/>
        <v>1635.2989188773547</v>
      </c>
      <c r="N13" s="2">
        <f>L13/L12-1</f>
        <v>1.8124897017630648E-3</v>
      </c>
      <c r="O13" s="2">
        <f>M13/M12-1</f>
        <v>0.15921643815303144</v>
      </c>
      <c r="P13" s="2"/>
      <c r="R13" s="4"/>
      <c r="S13" s="4"/>
    </row>
    <row r="14" spans="1:21" x14ac:dyDescent="0.25">
      <c r="A14">
        <v>2003</v>
      </c>
      <c r="B14">
        <v>690</v>
      </c>
      <c r="F14" s="1">
        <v>2003</v>
      </c>
      <c r="G14">
        <v>690</v>
      </c>
      <c r="H14" s="10">
        <f t="shared" si="0"/>
        <v>1196.5</v>
      </c>
      <c r="I14" s="10">
        <v>14358</v>
      </c>
      <c r="J14">
        <f t="shared" si="3"/>
        <v>1.7340579710144928</v>
      </c>
      <c r="K14">
        <v>438.7</v>
      </c>
      <c r="L14" s="9">
        <f t="shared" si="1"/>
        <v>1053.4429906542055</v>
      </c>
      <c r="M14" s="9">
        <f t="shared" si="2"/>
        <v>1826.7312149532709</v>
      </c>
      <c r="N14" s="2">
        <f t="shared" ref="N14:N26" si="4">L14/L13-1</f>
        <v>6.5345765899247787E-2</v>
      </c>
      <c r="O14" s="2">
        <f t="shared" ref="O14:O26" si="5">M14/M13-1</f>
        <v>0.11706257117037411</v>
      </c>
      <c r="P14" s="2"/>
      <c r="R14" s="4"/>
      <c r="S14" s="4"/>
    </row>
    <row r="15" spans="1:21" x14ac:dyDescent="0.25">
      <c r="A15">
        <v>2004</v>
      </c>
      <c r="B15">
        <v>780</v>
      </c>
      <c r="F15" s="1">
        <v>2004</v>
      </c>
      <c r="G15">
        <v>780</v>
      </c>
      <c r="H15" s="10">
        <f t="shared" si="0"/>
        <v>1370.4166666666667</v>
      </c>
      <c r="I15" s="10">
        <v>16445</v>
      </c>
      <c r="J15">
        <f t="shared" si="3"/>
        <v>1.7569444444444446</v>
      </c>
      <c r="K15">
        <v>455.8</v>
      </c>
      <c r="L15" s="11">
        <f t="shared" si="1"/>
        <v>1146.1721807810443</v>
      </c>
      <c r="M15" s="11">
        <f t="shared" si="2"/>
        <v>2013.7608454000292</v>
      </c>
      <c r="N15" s="2">
        <f t="shared" si="4"/>
        <v>8.8024877425262993E-2</v>
      </c>
      <c r="O15" s="2">
        <f t="shared" si="5"/>
        <v>0.10238486588271423</v>
      </c>
      <c r="P15" s="2"/>
      <c r="R15" s="4"/>
      <c r="S15" s="4"/>
    </row>
    <row r="16" spans="1:21" x14ac:dyDescent="0.25">
      <c r="A16">
        <v>2005</v>
      </c>
      <c r="B16">
        <v>861</v>
      </c>
      <c r="F16" s="1">
        <v>2005</v>
      </c>
      <c r="G16">
        <v>861</v>
      </c>
      <c r="H16" s="10">
        <f t="shared" si="0"/>
        <v>1581.5</v>
      </c>
      <c r="I16" s="10">
        <v>18978</v>
      </c>
      <c r="J16">
        <f t="shared" si="3"/>
        <v>1.8368176538908245</v>
      </c>
      <c r="K16">
        <v>464</v>
      </c>
      <c r="L16" s="11">
        <f t="shared" si="1"/>
        <v>1242.8386551724136</v>
      </c>
      <c r="M16" s="11">
        <f t="shared" si="2"/>
        <v>2282.8679827586207</v>
      </c>
      <c r="N16" s="2">
        <f t="shared" si="4"/>
        <v>8.4338527851458789E-2</v>
      </c>
      <c r="O16" s="2">
        <f t="shared" si="5"/>
        <v>0.13363410951866728</v>
      </c>
      <c r="P16" s="2"/>
      <c r="R16" s="4"/>
      <c r="S16" s="4"/>
    </row>
    <row r="17" spans="1:19" x14ac:dyDescent="0.25">
      <c r="A17">
        <v>2006</v>
      </c>
      <c r="B17">
        <v>946</v>
      </c>
      <c r="F17" s="1">
        <v>2006</v>
      </c>
      <c r="G17">
        <v>946</v>
      </c>
      <c r="H17" s="10">
        <f t="shared" si="0"/>
        <v>1808.8333333333333</v>
      </c>
      <c r="I17" s="10">
        <v>21706</v>
      </c>
      <c r="J17">
        <f t="shared" si="3"/>
        <v>1.9120859760394644</v>
      </c>
      <c r="K17">
        <v>471</v>
      </c>
      <c r="L17" s="11">
        <f t="shared" si="1"/>
        <v>1345.2401188959659</v>
      </c>
      <c r="M17" s="11">
        <f t="shared" si="2"/>
        <v>2572.2147657466385</v>
      </c>
      <c r="N17" s="2">
        <f t="shared" si="4"/>
        <v>8.2393207917520472E-2</v>
      </c>
      <c r="O17" s="2">
        <f t="shared" si="5"/>
        <v>0.12674705027768218</v>
      </c>
      <c r="R17" s="4"/>
      <c r="S17" s="4"/>
    </row>
    <row r="18" spans="1:19" x14ac:dyDescent="0.25">
      <c r="A18">
        <v>2007</v>
      </c>
      <c r="B18">
        <v>1060</v>
      </c>
      <c r="F18" s="1">
        <v>2007</v>
      </c>
      <c r="G18">
        <v>1060</v>
      </c>
      <c r="H18" s="10">
        <f t="shared" si="0"/>
        <v>2175</v>
      </c>
      <c r="I18" s="10">
        <v>26100</v>
      </c>
      <c r="J18">
        <f t="shared" si="3"/>
        <v>2.0518867924528301</v>
      </c>
      <c r="K18">
        <v>493.6</v>
      </c>
      <c r="L18" s="11">
        <f t="shared" si="1"/>
        <v>1438.3358184764991</v>
      </c>
      <c r="M18" s="11">
        <f t="shared" si="2"/>
        <v>2951.3022690437597</v>
      </c>
      <c r="N18" s="2">
        <f t="shared" si="4"/>
        <v>6.9203778769946656E-2</v>
      </c>
      <c r="O18" s="2">
        <f t="shared" si="5"/>
        <v>0.14737785831311911</v>
      </c>
      <c r="R18" s="4"/>
      <c r="S18" s="4"/>
    </row>
    <row r="19" spans="1:19" x14ac:dyDescent="0.25">
      <c r="A19">
        <v>2008</v>
      </c>
      <c r="B19">
        <v>1340</v>
      </c>
      <c r="F19" s="1">
        <v>2008</v>
      </c>
      <c r="G19">
        <v>1340</v>
      </c>
      <c r="H19" s="10">
        <f t="shared" si="0"/>
        <v>2523.9166666666665</v>
      </c>
      <c r="I19" s="10">
        <v>30287</v>
      </c>
      <c r="J19">
        <f t="shared" si="3"/>
        <v>1.8835199004975123</v>
      </c>
      <c r="K19">
        <v>522.70000000000005</v>
      </c>
      <c r="L19" s="11">
        <f t="shared" si="1"/>
        <v>1717.0458006504684</v>
      </c>
      <c r="M19" s="11">
        <f t="shared" si="2"/>
        <v>3234.0899355908414</v>
      </c>
      <c r="N19" s="2">
        <f t="shared" si="4"/>
        <v>0.19377253809140482</v>
      </c>
      <c r="O19" s="2">
        <f t="shared" si="5"/>
        <v>9.5817927398777369E-2</v>
      </c>
      <c r="R19" s="4"/>
      <c r="S19" s="4"/>
    </row>
    <row r="20" spans="1:19" x14ac:dyDescent="0.25">
      <c r="A20">
        <v>2009</v>
      </c>
      <c r="B20">
        <v>1417</v>
      </c>
      <c r="F20" s="1">
        <v>2009</v>
      </c>
      <c r="G20">
        <v>1417</v>
      </c>
      <c r="H20" s="10">
        <f t="shared" si="0"/>
        <v>2844.1666666666665</v>
      </c>
      <c r="I20" s="10">
        <v>34130</v>
      </c>
      <c r="J20">
        <f t="shared" si="3"/>
        <v>2.0071747824041402</v>
      </c>
      <c r="K20">
        <v>519</v>
      </c>
      <c r="L20" s="11">
        <f t="shared" si="1"/>
        <v>1828.6562466281309</v>
      </c>
      <c r="M20" s="11">
        <f t="shared" si="2"/>
        <v>3670.4327039177901</v>
      </c>
      <c r="N20" s="2">
        <f t="shared" si="4"/>
        <v>6.5001437897219239E-2</v>
      </c>
      <c r="O20" s="2">
        <f t="shared" si="5"/>
        <v>0.13491980032003426</v>
      </c>
      <c r="R20" s="4"/>
      <c r="S20" s="4"/>
    </row>
    <row r="21" spans="1:19" x14ac:dyDescent="0.25">
      <c r="A21">
        <v>2010</v>
      </c>
      <c r="B21">
        <v>1690</v>
      </c>
      <c r="F21" s="1">
        <v>2010</v>
      </c>
      <c r="G21">
        <v>1690</v>
      </c>
      <c r="H21" s="10">
        <f t="shared" si="0"/>
        <v>3196.5833333333335</v>
      </c>
      <c r="I21" s="10">
        <v>38359</v>
      </c>
      <c r="J21">
        <f t="shared" si="3"/>
        <v>1.8914694280078896</v>
      </c>
      <c r="K21">
        <v>536.1</v>
      </c>
      <c r="L21" s="11">
        <f t="shared" si="1"/>
        <v>2111.3998134676362</v>
      </c>
      <c r="M21" s="11">
        <f t="shared" si="2"/>
        <v>3993.6481974755952</v>
      </c>
      <c r="N21" s="2">
        <f t="shared" si="4"/>
        <v>0.15461821616876192</v>
      </c>
      <c r="O21" s="2">
        <f t="shared" si="5"/>
        <v>8.8059234327551472E-2</v>
      </c>
      <c r="R21" s="4"/>
      <c r="S21" s="4"/>
    </row>
    <row r="22" spans="1:19" x14ac:dyDescent="0.25">
      <c r="A22">
        <v>2011</v>
      </c>
      <c r="B22">
        <f>B23-241</f>
        <v>2049</v>
      </c>
      <c r="F22" s="1">
        <v>2011</v>
      </c>
      <c r="G22">
        <v>2049</v>
      </c>
      <c r="H22" s="10">
        <f t="shared" si="0"/>
        <v>3623.5833333333335</v>
      </c>
      <c r="I22" s="10">
        <v>43483</v>
      </c>
      <c r="J22">
        <f t="shared" si="3"/>
        <v>1.7684642915243209</v>
      </c>
      <c r="K22">
        <v>565</v>
      </c>
      <c r="L22" s="11">
        <f t="shared" si="1"/>
        <v>2428.975263716814</v>
      </c>
      <c r="M22" s="11">
        <f t="shared" si="2"/>
        <v>4295.556018879056</v>
      </c>
      <c r="N22" s="2">
        <f t="shared" si="4"/>
        <v>0.15040990731528514</v>
      </c>
      <c r="O22" s="2">
        <f t="shared" si="5"/>
        <v>7.5596999654175434E-2</v>
      </c>
      <c r="R22" s="4"/>
      <c r="S22" s="4"/>
    </row>
    <row r="23" spans="1:19" x14ac:dyDescent="0.25">
      <c r="A23">
        <v>2012</v>
      </c>
      <c r="B23">
        <v>2290</v>
      </c>
      <c r="F23" s="1">
        <v>2012</v>
      </c>
      <c r="G23">
        <v>2290</v>
      </c>
      <c r="H23" s="10">
        <f t="shared" si="0"/>
        <v>4029.75</v>
      </c>
      <c r="I23" s="10">
        <v>48357</v>
      </c>
      <c r="J23">
        <f t="shared" si="3"/>
        <v>1.7597161572052402</v>
      </c>
      <c r="K23">
        <v>579.70000000000005</v>
      </c>
      <c r="L23" s="11">
        <f t="shared" si="1"/>
        <v>2645.8289460065544</v>
      </c>
      <c r="M23" s="11">
        <f t="shared" si="2"/>
        <v>4655.9079454890452</v>
      </c>
      <c r="N23" s="2">
        <f t="shared" si="4"/>
        <v>8.927784713538478E-2</v>
      </c>
      <c r="O23" s="2">
        <f t="shared" si="5"/>
        <v>8.3889472055825864E-2</v>
      </c>
      <c r="R23" s="4"/>
      <c r="S23" s="4"/>
    </row>
    <row r="24" spans="1:19" x14ac:dyDescent="0.25">
      <c r="A24">
        <v>2013</v>
      </c>
      <c r="B24">
        <v>2609</v>
      </c>
      <c r="F24" s="1">
        <v>2013</v>
      </c>
      <c r="G24">
        <v>2609</v>
      </c>
      <c r="H24" s="10">
        <f t="shared" si="0"/>
        <v>4388.083333333333</v>
      </c>
      <c r="I24" s="10">
        <v>52657</v>
      </c>
      <c r="J24">
        <f t="shared" si="3"/>
        <v>1.6819023891657083</v>
      </c>
      <c r="K24">
        <v>594.79999999999995</v>
      </c>
      <c r="L24" s="11">
        <f t="shared" si="1"/>
        <v>2937.8708540685943</v>
      </c>
      <c r="M24" s="11">
        <f t="shared" si="2"/>
        <v>4941.2120085182687</v>
      </c>
      <c r="N24" s="2">
        <f t="shared" si="4"/>
        <v>0.11037822702137623</v>
      </c>
      <c r="O24" s="2">
        <f t="shared" si="5"/>
        <v>6.127785737380087E-2</v>
      </c>
      <c r="R24" s="4"/>
      <c r="S24" s="4"/>
    </row>
    <row r="25" spans="1:19" x14ac:dyDescent="0.25">
      <c r="A25">
        <v>2014</v>
      </c>
      <c r="B25">
        <v>3108</v>
      </c>
      <c r="C25">
        <v>2864</v>
      </c>
      <c r="D25">
        <f>D26-175</f>
        <v>2606</v>
      </c>
      <c r="F25" s="1">
        <v>2014</v>
      </c>
      <c r="G25">
        <f>(B25+C25)/2</f>
        <v>2986</v>
      </c>
      <c r="H25" s="10">
        <f t="shared" si="0"/>
        <v>4774.666666666667</v>
      </c>
      <c r="I25" s="10">
        <v>57296</v>
      </c>
      <c r="J25">
        <f t="shared" si="3"/>
        <v>1.5990176378655951</v>
      </c>
      <c r="K25">
        <v>606.70000000000005</v>
      </c>
      <c r="L25" s="11">
        <f t="shared" si="1"/>
        <v>3296.4416284819513</v>
      </c>
      <c r="M25" s="11">
        <f t="shared" si="2"/>
        <v>5271.0683061370246</v>
      </c>
      <c r="N25" s="2">
        <f t="shared" si="4"/>
        <v>0.12205123786050032</v>
      </c>
      <c r="O25" s="2">
        <f t="shared" si="5"/>
        <v>6.6756151537337161E-2</v>
      </c>
      <c r="R25" s="4"/>
      <c r="S25" s="4"/>
    </row>
    <row r="26" spans="1:19" x14ac:dyDescent="0.25">
      <c r="A26">
        <v>2015</v>
      </c>
      <c r="B26">
        <v>3359</v>
      </c>
      <c r="C26">
        <v>3072</v>
      </c>
      <c r="D26">
        <v>2781</v>
      </c>
      <c r="F26" s="1">
        <v>2015</v>
      </c>
      <c r="G26">
        <v>3359</v>
      </c>
      <c r="H26" s="10">
        <f t="shared" si="0"/>
        <v>5441.333333333333</v>
      </c>
      <c r="I26" s="10">
        <v>65296</v>
      </c>
      <c r="J26">
        <f t="shared" si="3"/>
        <v>1.6199265654460653</v>
      </c>
      <c r="K26">
        <v>615.20000000000005</v>
      </c>
      <c r="L26" s="11">
        <f t="shared" si="1"/>
        <v>3656.9856697009095</v>
      </c>
      <c r="M26" s="11">
        <f t="shared" si="2"/>
        <v>5924.0482358040736</v>
      </c>
      <c r="N26" s="2">
        <f t="shared" si="4"/>
        <v>0.10937370712218342</v>
      </c>
      <c r="O26" s="2">
        <f t="shared" si="5"/>
        <v>0.12387999770498026</v>
      </c>
      <c r="R26" s="4"/>
      <c r="S26" s="4"/>
    </row>
    <row r="27" spans="1:19" x14ac:dyDescent="0.25">
      <c r="A27">
        <v>2016</v>
      </c>
      <c r="B27">
        <v>3572</v>
      </c>
      <c r="C27">
        <v>3275</v>
      </c>
      <c r="D27">
        <v>2985</v>
      </c>
      <c r="F27" s="1">
        <v>2016</v>
      </c>
      <c r="G27">
        <v>3572</v>
      </c>
      <c r="H27" s="10">
        <f t="shared" si="0"/>
        <v>6044.833333333333</v>
      </c>
      <c r="I27" s="10">
        <v>72538</v>
      </c>
      <c r="J27">
        <f t="shared" si="3"/>
        <v>1.6922825681224336</v>
      </c>
      <c r="K27">
        <v>627.5</v>
      </c>
      <c r="L27" s="11">
        <f t="shared" si="1"/>
        <v>3812.6531824701196</v>
      </c>
      <c r="M27" s="11">
        <f t="shared" si="2"/>
        <v>6452.0865189907036</v>
      </c>
      <c r="N27" s="2">
        <f t="shared" ref="N27:O30" si="6">L27/L26-1</f>
        <v>4.2567165099649307E-2</v>
      </c>
      <c r="O27" s="2">
        <f t="shared" si="6"/>
        <v>8.9134703528449544E-2</v>
      </c>
      <c r="R27" s="4"/>
      <c r="S27" s="4"/>
    </row>
    <row r="28" spans="1:19" x14ac:dyDescent="0.25">
      <c r="A28">
        <v>2017</v>
      </c>
      <c r="B28">
        <v>3805</v>
      </c>
      <c r="C28">
        <v>3485</v>
      </c>
      <c r="D28">
        <v>3173</v>
      </c>
      <c r="F28" s="1">
        <v>2017</v>
      </c>
      <c r="G28">
        <v>3805</v>
      </c>
      <c r="H28" s="10">
        <f t="shared" si="0"/>
        <v>6759.5</v>
      </c>
      <c r="I28" s="10">
        <v>81114</v>
      </c>
      <c r="J28">
        <f t="shared" si="3"/>
        <v>1.7764783180026282</v>
      </c>
      <c r="K28">
        <v>637.5</v>
      </c>
      <c r="L28" s="11">
        <f t="shared" si="1"/>
        <v>3997.6434196078426</v>
      </c>
      <c r="M28" s="11">
        <f t="shared" si="2"/>
        <v>7101.7268580392147</v>
      </c>
      <c r="N28" s="2">
        <f t="shared" si="6"/>
        <v>4.8520079924466719E-2</v>
      </c>
      <c r="O28" s="2">
        <f t="shared" si="6"/>
        <v>0.10068686108538638</v>
      </c>
      <c r="R28" s="4"/>
      <c r="S28" s="4"/>
    </row>
    <row r="29" spans="1:19" x14ac:dyDescent="0.25">
      <c r="A29">
        <v>2018</v>
      </c>
      <c r="B29">
        <v>4107</v>
      </c>
      <c r="C29">
        <v>3721</v>
      </c>
      <c r="D29">
        <v>3340</v>
      </c>
      <c r="F29" s="1">
        <v>2018</v>
      </c>
      <c r="G29">
        <v>4107</v>
      </c>
      <c r="H29" s="10">
        <f t="shared" si="0"/>
        <v>7456.166666666667</v>
      </c>
      <c r="I29" s="10">
        <v>89474</v>
      </c>
      <c r="J29">
        <f t="shared" si="3"/>
        <v>1.8154776398019643</v>
      </c>
      <c r="K29">
        <v>650.9</v>
      </c>
      <c r="L29" s="11">
        <f t="shared" si="1"/>
        <v>4226.1023690274997</v>
      </c>
      <c r="M29" s="11">
        <f t="shared" si="2"/>
        <v>7672.3943544835347</v>
      </c>
      <c r="N29" s="2">
        <f t="shared" si="6"/>
        <v>5.7148406058204149E-2</v>
      </c>
      <c r="O29" s="2">
        <f t="shared" si="6"/>
        <v>8.0356159544255013E-2</v>
      </c>
      <c r="R29" s="4"/>
      <c r="S29" s="4"/>
    </row>
    <row r="30" spans="1:19" x14ac:dyDescent="0.25">
      <c r="A30">
        <v>2019</v>
      </c>
      <c r="B30">
        <v>4427</v>
      </c>
      <c r="C30">
        <v>3962</v>
      </c>
      <c r="D30">
        <v>3500</v>
      </c>
      <c r="F30" s="1">
        <v>2019</v>
      </c>
      <c r="G30">
        <v>4427</v>
      </c>
      <c r="H30" s="10">
        <f t="shared" si="0"/>
        <v>8241.5833333333339</v>
      </c>
      <c r="I30" s="10">
        <v>98899</v>
      </c>
      <c r="J30">
        <f t="shared" si="3"/>
        <v>1.861663278367593</v>
      </c>
      <c r="K30">
        <f>K29*1.029</f>
        <v>669.77609999999993</v>
      </c>
      <c r="L30" s="11">
        <f>G30*669.776/K30</f>
        <v>4426.99933903285</v>
      </c>
      <c r="M30" s="11">
        <f>H30*669.776/K30</f>
        <v>8241.5821028350638</v>
      </c>
      <c r="N30" s="2">
        <f t="shared" si="6"/>
        <v>4.7537175501875195E-2</v>
      </c>
      <c r="O30" s="2">
        <f t="shared" si="6"/>
        <v>7.4186456281266633E-2</v>
      </c>
      <c r="R30" s="4"/>
      <c r="S30" s="4"/>
    </row>
    <row r="31" spans="1:19" x14ac:dyDescent="0.25">
      <c r="B31" s="3" t="s">
        <v>7</v>
      </c>
      <c r="C31" s="3" t="s">
        <v>0</v>
      </c>
      <c r="D31" s="3" t="s">
        <v>5</v>
      </c>
      <c r="E31" s="3"/>
      <c r="L31" s="9"/>
      <c r="M31" s="9"/>
    </row>
    <row r="32" spans="1:19" x14ac:dyDescent="0.25">
      <c r="G32" s="3"/>
    </row>
    <row r="33" spans="7:12" x14ac:dyDescent="0.25">
      <c r="G33" s="3"/>
      <c r="L3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</vt:lpstr>
      <vt:lpstr>Wage Data</vt:lpstr>
      <vt:lpstr>Chart Real Wage Growth</vt:lpstr>
    </vt:vector>
  </TitlesOfParts>
  <Company>IR/PS @ UCSD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Naughton</dc:creator>
  <cp:lastModifiedBy>Barry Naughton</cp:lastModifiedBy>
  <dcterms:created xsi:type="dcterms:W3CDTF">2007-08-27T04:04:42Z</dcterms:created>
  <dcterms:modified xsi:type="dcterms:W3CDTF">2020-06-29T00:38:06Z</dcterms:modified>
</cp:coreProperties>
</file>