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naughton\Documents\2014 Textbook\2019 Post-Publication Updated Figures\Post-Pub Figures Including 2019 Data\"/>
    </mc:Choice>
  </mc:AlternateContent>
  <bookViews>
    <workbookView xWindow="72" yWindow="-12" windowWidth="21648" windowHeight="13608" activeTab="2"/>
  </bookViews>
  <sheets>
    <sheet name="Data Sources" sheetId="1" r:id="rId1"/>
    <sheet name="Figure 16.4" sheetId="5" r:id="rId2"/>
    <sheet name="Main Data" sheetId="2" r:id="rId3"/>
  </sheets>
  <calcPr calcId="162913"/>
</workbook>
</file>

<file path=xl/calcChain.xml><?xml version="1.0" encoding="utf-8"?>
<calcChain xmlns="http://schemas.openxmlformats.org/spreadsheetml/2006/main">
  <c r="M49" i="2" l="1"/>
  <c r="H49" i="2"/>
  <c r="G49" i="2"/>
  <c r="H48" i="2"/>
  <c r="M48" i="2"/>
  <c r="G48" i="2"/>
  <c r="M47" i="2"/>
  <c r="H47" i="2"/>
  <c r="G47" i="2"/>
  <c r="H46" i="2"/>
  <c r="G46" i="2"/>
  <c r="H45" i="2"/>
  <c r="G45" i="2"/>
  <c r="M46" i="2" l="1"/>
  <c r="I46" i="2"/>
  <c r="I45" i="2"/>
  <c r="M45" i="2" l="1"/>
  <c r="I44" i="2"/>
  <c r="M44" i="2"/>
  <c r="I43" i="2"/>
  <c r="I42" i="2"/>
  <c r="M43" i="2"/>
  <c r="M42" i="2"/>
  <c r="F40" i="2"/>
  <c r="N40" i="2" s="1"/>
  <c r="E40" i="2"/>
  <c r="I40" i="2" s="1"/>
  <c r="F41" i="2"/>
  <c r="N41" i="2" s="1"/>
  <c r="E41" i="2"/>
  <c r="I41" i="2" s="1"/>
  <c r="I39" i="2"/>
  <c r="J39" i="2"/>
  <c r="N39" i="2"/>
  <c r="M39" i="2"/>
  <c r="J38" i="2"/>
  <c r="I38" i="2"/>
  <c r="N38" i="2"/>
  <c r="M38" i="2"/>
  <c r="M25" i="2"/>
  <c r="N37" i="2"/>
  <c r="M37" i="2"/>
  <c r="N36" i="2"/>
  <c r="M36" i="2"/>
  <c r="N35" i="2"/>
  <c r="M35" i="2"/>
  <c r="N34" i="2"/>
  <c r="M34" i="2"/>
  <c r="N33" i="2"/>
  <c r="M33" i="2"/>
  <c r="N32" i="2"/>
  <c r="M32" i="2"/>
  <c r="N31" i="2"/>
  <c r="M31" i="2"/>
  <c r="N30" i="2"/>
  <c r="M30" i="2"/>
  <c r="N29" i="2"/>
  <c r="M29" i="2"/>
  <c r="N28" i="2"/>
  <c r="M28" i="2"/>
  <c r="N27" i="2"/>
  <c r="M27" i="2"/>
  <c r="N26" i="2"/>
  <c r="M26" i="2"/>
  <c r="N25" i="2"/>
  <c r="N24" i="2"/>
  <c r="M24" i="2"/>
  <c r="N23" i="2"/>
  <c r="M23" i="2"/>
  <c r="N22" i="2"/>
  <c r="M22" i="2"/>
  <c r="N21" i="2"/>
  <c r="M21" i="2"/>
  <c r="N20" i="2"/>
  <c r="M20" i="2"/>
  <c r="N19" i="2"/>
  <c r="M19" i="2"/>
  <c r="N18" i="2"/>
  <c r="M18" i="2"/>
  <c r="N17" i="2"/>
  <c r="M17" i="2"/>
  <c r="N16" i="2"/>
  <c r="M16" i="2"/>
  <c r="N15" i="2"/>
  <c r="M15" i="2"/>
  <c r="N14" i="2"/>
  <c r="M14" i="2"/>
  <c r="N13" i="2"/>
  <c r="M13" i="2"/>
  <c r="N12" i="2"/>
  <c r="M12" i="2"/>
  <c r="N11" i="2"/>
  <c r="M11" i="2"/>
  <c r="J41" i="2"/>
  <c r="J40" i="2" l="1"/>
  <c r="M41" i="2"/>
  <c r="M40" i="2"/>
</calcChain>
</file>

<file path=xl/sharedStrings.xml><?xml version="1.0" encoding="utf-8"?>
<sst xmlns="http://schemas.openxmlformats.org/spreadsheetml/2006/main" count="113" uniqueCount="87">
  <si>
    <t>Export</t>
    <phoneticPr fontId="1" type="noConversion"/>
  </si>
  <si>
    <t>2009:</t>
    <phoneticPr fontId="1" type="noConversion"/>
  </si>
  <si>
    <t>National Statistical Bureau, Statistical Communique of the PRC on the 2010 National Economic and Social Development</t>
    <phoneticPr fontId="1" type="noConversion"/>
  </si>
  <si>
    <t>2006:</t>
  </si>
  <si>
    <t>Ministry of Commerce, at zhs.mofcom.gov.cn/tongji.shtml</t>
  </si>
  <si>
    <t>2007:</t>
  </si>
  <si>
    <t>1985-2005:</t>
  </si>
  <si>
    <t>Exports by Foreign-Invested Enterprises</t>
  </si>
  <si>
    <t/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</si>
  <si>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</si>
  <si>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</si>
  <si>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</si>
  <si>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</si>
  <si>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</si>
  <si>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</si>
  <si>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</si>
  <si>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</si>
  <si>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</si>
  <si>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</si>
  <si>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</si>
  <si>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</si>
  <si>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</si>
  <si>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</si>
  <si>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</si>
  <si>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</si>
  <si>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</si>
  <si>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</si>
  <si>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</si>
  <si>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</si>
  <si>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</si>
  <si>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</si>
  <si>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</si>
  <si>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</si>
  <si>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</si>
  <si>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Ordinary Trade</t>
  </si>
  <si>
    <t>Other Trade</t>
  </si>
  <si>
    <t>Processing Trade</t>
  </si>
  <si>
    <t>Exports</t>
  </si>
  <si>
    <t>Imports</t>
  </si>
  <si>
    <t>Export</t>
  </si>
  <si>
    <t>http://zhs.mofcom.gov.cn/aarticle/Nocategory/200702/20070204343970.html</t>
  </si>
  <si>
    <t>Ministry of Commerce, 出口贸易方式 [Exports by Type of Trade], February 2, 2007.</t>
  </si>
  <si>
    <t>Trade by Type</t>
  </si>
  <si>
    <t>2006 Statistical Yearbook of China, p. 735.</t>
  </si>
  <si>
    <t>Total Trade</t>
  </si>
  <si>
    <t>http://zhs.mofcom.gov.cn/aarticle/Nocategory/200702/20070204343993.html</t>
  </si>
  <si>
    <t>Ministry of Commerce, "进口贸易方式 [Imports by Type of Trade], February 2, 2007.</t>
  </si>
  <si>
    <t>http://zhs.mofcom.gov.cn/aarticle/Nocategory/200702/20070204344012.html</t>
  </si>
  <si>
    <t>Ministry of Commerce, 出口企业性质 [Exports by Enterprise Type], February 2, 2007</t>
  </si>
  <si>
    <t>China Custom's Statistics, Annually, Issue 12.</t>
  </si>
  <si>
    <t>2006</t>
  </si>
  <si>
    <t>Main Data</t>
  </si>
  <si>
    <t>Year</t>
  </si>
  <si>
    <t>Column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</si>
  <si>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</si>
  <si>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</si>
  <si>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</si>
  <si>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</si>
  <si>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</si>
  <si>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</si>
  <si>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</si>
  <si>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</si>
  <si>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</si>
  <si>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</si>
  <si>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Share of Processing Trade</t>
  </si>
  <si>
    <t>Billion USD</t>
  </si>
  <si>
    <t>=[3] / [7]</t>
  </si>
  <si>
    <t>=[4] / [8]</t>
  </si>
  <si>
    <t>Figure 16.2  Share of exports from export-processing regime and foreign-investment enterprises</t>
  </si>
  <si>
    <t>The Chinese Economy: Transitions and Growth, Figure 16.2, P388</t>
  </si>
  <si>
    <t>List of the sheets</t>
  </si>
  <si>
    <t xml:space="preserve">        - Main Data</t>
  </si>
  <si>
    <t xml:space="preserve">    Source:</t>
  </si>
  <si>
    <t xml:space="preserve">        - Figure 16.2</t>
  </si>
  <si>
    <t xml:space="preserve">1985-2005: </t>
  </si>
  <si>
    <t>National Statistical Bureau, Statistical Communique of the PRC on the 2008 National Economic and Social Development</t>
    <phoneticPr fontId="1" type="noConversion"/>
  </si>
  <si>
    <t>2008:</t>
    <phoneticPr fontId="1" type="noConversion"/>
  </si>
  <si>
    <t>FIE</t>
  </si>
  <si>
    <t>Processing</t>
  </si>
  <si>
    <t>All Non-OT</t>
  </si>
  <si>
    <t>Proc+2 Bonded</t>
  </si>
  <si>
    <t>2010-2019:</t>
  </si>
  <si>
    <t>http://www.customs.gov.cn/customs/302249/302274/302277/302276/2851414/index.html</t>
  </si>
  <si>
    <t>General Administration of Customs, PR China.  Website: http://www.customs.gov.cn/customs/syx/index.html</t>
  </si>
  <si>
    <t>Monthly Data</t>
  </si>
  <si>
    <t>Latest Revision May 7, 2020</t>
  </si>
  <si>
    <t>[11]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</si>
</sst>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0"/>
  </numFmts>
  <fonts count="7" x14ac:knownFonts="1"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2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CCBC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0" fontId="3" fillId="2" borderId="0" xfId="0" applyFont="1" applyFill="1"/>
    <xf numFmtId="0" fontId="4" fillId="2" borderId="0" xfId="0" applyFont="1" applyFill="1" applyAlignment="1"/>
    <xf numFmtId="0" fontId="2" fillId="2" borderId="0" xfId="0" applyFont="1" applyFill="1" applyAlignment="1"/>
    <xf numFmtId="0" fontId="2" fillId="2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0" xfId="0" quotePrefix="1" applyFont="1" applyFill="1" applyBorder="1" applyAlignment="1">
      <alignment horizontal="center"/>
    </xf>
    <xf numFmtId="0" fontId="3" fillId="3" borderId="2" xfId="0" quotePrefix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 applyProtection="1">
      <alignment horizontal="center"/>
    </xf>
    <xf numFmtId="2" fontId="2" fillId="2" borderId="0" xfId="0" applyNumberFormat="1" applyFont="1" applyFill="1" applyBorder="1" applyAlignment="1">
      <alignment horizontal="center"/>
    </xf>
    <xf numFmtId="0" fontId="5" fillId="4" borderId="0" xfId="0" applyFont="1" applyFill="1"/>
    <xf numFmtId="0" fontId="2" fillId="4" borderId="0" xfId="0" applyFont="1" applyFill="1"/>
    <xf numFmtId="0" fontId="2" fillId="2" borderId="0" xfId="0" quotePrefix="1" applyFont="1" applyFill="1" applyAlignment="1">
      <alignment horizontal="left" indent="1"/>
    </xf>
    <xf numFmtId="0" fontId="2" fillId="2" borderId="0" xfId="0" applyFont="1" applyFill="1" applyAlignment="1">
      <alignment horizontal="left" indent="1"/>
    </xf>
    <xf numFmtId="0" fontId="2" fillId="2" borderId="0" xfId="0" applyFont="1" applyFill="1" applyAlignment="1">
      <alignment horizontal="left" indent="2"/>
    </xf>
    <xf numFmtId="49" fontId="2" fillId="2" borderId="0" xfId="0" applyNumberFormat="1" applyFont="1" applyFill="1" applyAlignment="1">
      <alignment horizontal="left" indent="1"/>
    </xf>
    <xf numFmtId="0" fontId="6" fillId="2" borderId="0" xfId="0" applyFont="1" applyFill="1"/>
    <xf numFmtId="0" fontId="2" fillId="2" borderId="8" xfId="0" applyFont="1" applyFill="1" applyBorder="1" applyAlignment="1">
      <alignment horizontal="center"/>
    </xf>
    <xf numFmtId="10" fontId="2" fillId="2" borderId="0" xfId="0" applyNumberFormat="1" applyFon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4" fontId="0" fillId="6" borderId="0" xfId="0" applyNumberFormat="1" applyFill="1" applyAlignment="1">
      <alignment horizontal="center" vertical="center" wrapText="1"/>
    </xf>
    <xf numFmtId="165" fontId="2" fillId="2" borderId="0" xfId="0" applyNumberFormat="1" applyFont="1" applyFill="1" applyAlignment="1">
      <alignment horizontal="center"/>
    </xf>
    <xf numFmtId="0" fontId="3" fillId="4" borderId="3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wrapText="1"/>
    </xf>
    <xf numFmtId="0" fontId="3" fillId="4" borderId="9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1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3333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China:</a:t>
            </a:r>
            <a:r>
              <a:rPr lang="en-US" baseline="0"/>
              <a:t> </a:t>
            </a:r>
            <a:r>
              <a:rPr lang="en-US"/>
              <a:t>Share of Exports from Export-processing Regime and Foreign-invested Enterprises</a:t>
            </a:r>
          </a:p>
        </c:rich>
      </c:tx>
      <c:layout>
        <c:manualLayout>
          <c:xMode val="edge"/>
          <c:yMode val="edge"/>
          <c:x val="0.14222229112748622"/>
          <c:y val="1.96079238416672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81481481481481E-2"/>
          <c:y val="0.19607843137254902"/>
          <c:w val="0.89333333333333331"/>
          <c:h val="0.6928104575163398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CC99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CC99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'Main Data'!$B$15:$B$49</c:f>
              <c:strCache>
                <c:ptCount val="35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</c:strCache>
            </c:strRef>
          </c:cat>
          <c:val>
            <c:numRef>
              <c:f>'Main Data'!$O$15:$O$49</c:f>
              <c:numCache>
                <c:formatCode>0.0%</c:formatCode>
                <c:ptCount val="35"/>
                <c:pt idx="0">
                  <c:v>1.0948905109489052E-2</c:v>
                </c:pt>
                <c:pt idx="1">
                  <c:v>1.8770226537216828E-2</c:v>
                </c:pt>
                <c:pt idx="2">
                  <c:v>3.065989847715736E-2</c:v>
                </c:pt>
                <c:pt idx="3">
                  <c:v>5.1705263157894733E-2</c:v>
                </c:pt>
                <c:pt idx="4">
                  <c:v>9.358095238095239E-2</c:v>
                </c:pt>
                <c:pt idx="5">
                  <c:v>0.12582930756843799</c:v>
                </c:pt>
                <c:pt idx="6">
                  <c:v>0.16755215577190541</c:v>
                </c:pt>
                <c:pt idx="7">
                  <c:v>0.20418823529411767</c:v>
                </c:pt>
                <c:pt idx="8">
                  <c:v>0.25752040816326527</c:v>
                </c:pt>
                <c:pt idx="9">
                  <c:v>0.28688429752066119</c:v>
                </c:pt>
                <c:pt idx="10">
                  <c:v>0.31502688172043009</c:v>
                </c:pt>
                <c:pt idx="11">
                  <c:v>0.40699999999999997</c:v>
                </c:pt>
                <c:pt idx="12">
                  <c:v>0.40996841765327291</c:v>
                </c:pt>
                <c:pt idx="13">
                  <c:v>0.44069640914036995</c:v>
                </c:pt>
                <c:pt idx="14">
                  <c:v>0.46931920784927472</c:v>
                </c:pt>
                <c:pt idx="15">
                  <c:v>0.4791332263242376</c:v>
                </c:pt>
                <c:pt idx="16">
                  <c:v>0.5005550334711153</c:v>
                </c:pt>
                <c:pt idx="17">
                  <c:v>0.5219768406179931</c:v>
                </c:pt>
                <c:pt idx="18">
                  <c:v>0.5470102987139418</c:v>
                </c:pt>
                <c:pt idx="19">
                  <c:v>0.57069999999999999</c:v>
                </c:pt>
                <c:pt idx="20">
                  <c:v>0.58295275590551177</c:v>
                </c:pt>
                <c:pt idx="21">
                  <c:v>0.58182587429184696</c:v>
                </c:pt>
                <c:pt idx="22">
                  <c:v>0.57102979450086611</c:v>
                </c:pt>
                <c:pt idx="23">
                  <c:v>0.55344767238361925</c:v>
                </c:pt>
                <c:pt idx="24">
                  <c:v>0.55937421985520519</c:v>
                </c:pt>
                <c:pt idx="25">
                  <c:v>0.54600000000000004</c:v>
                </c:pt>
                <c:pt idx="26">
                  <c:v>0.52419150953334037</c:v>
                </c:pt>
                <c:pt idx="27">
                  <c:v>0.49909465823958615</c:v>
                </c:pt>
                <c:pt idx="28">
                  <c:v>0.47251156098134861</c:v>
                </c:pt>
                <c:pt idx="29">
                  <c:v>0.4587489061999786</c:v>
                </c:pt>
                <c:pt idx="30">
                  <c:v>0.44164926701685758</c:v>
                </c:pt>
                <c:pt idx="31">
                  <c:v>0.4371757952551682</c:v>
                </c:pt>
                <c:pt idx="32">
                  <c:v>0.43190419595558838</c:v>
                </c:pt>
                <c:pt idx="33">
                  <c:v>0.41650558816434835</c:v>
                </c:pt>
                <c:pt idx="34">
                  <c:v>0.38657429634466972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74-4027-AF9C-90FC538F9599}"/>
            </c:ext>
          </c:extLst>
        </c:ser>
        <c:ser>
          <c:idx val="3"/>
          <c:order val="1"/>
          <c:spPr>
            <a:ln w="38100">
              <a:solidFill>
                <a:srgbClr val="D60093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'Main Data'!$B$15:$B$49</c:f>
              <c:strCache>
                <c:ptCount val="35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</c:strCache>
            </c:strRef>
          </c:cat>
          <c:val>
            <c:numRef>
              <c:f>'Main Data'!$M$15:$M$49</c:f>
              <c:numCache>
                <c:formatCode>0.0%</c:formatCode>
                <c:ptCount val="35"/>
                <c:pt idx="0">
                  <c:v>0.12124314442413162</c:v>
                </c:pt>
                <c:pt idx="1">
                  <c:v>0.18164188752424046</c:v>
                </c:pt>
                <c:pt idx="2">
                  <c:v>0.22804259634888438</c:v>
                </c:pt>
                <c:pt idx="3">
                  <c:v>0.29587542087542085</c:v>
                </c:pt>
                <c:pt idx="4">
                  <c:v>0.37657023220403502</c:v>
                </c:pt>
                <c:pt idx="5">
                  <c:v>0.40940570140119181</c:v>
                </c:pt>
                <c:pt idx="6">
                  <c:v>0.4514198218262806</c:v>
                </c:pt>
                <c:pt idx="7">
                  <c:v>0.46644690369672709</c:v>
                </c:pt>
                <c:pt idx="8">
                  <c:v>0.48234139960758671</c:v>
                </c:pt>
                <c:pt idx="9">
                  <c:v>0.47087017601851083</c:v>
                </c:pt>
                <c:pt idx="10">
                  <c:v>0.49536227987632747</c:v>
                </c:pt>
                <c:pt idx="11">
                  <c:v>0.55821804461507907</c:v>
                </c:pt>
                <c:pt idx="12">
                  <c:v>0.5451669403393542</c:v>
                </c:pt>
                <c:pt idx="13">
                  <c:v>0.56843548817187917</c:v>
                </c:pt>
                <c:pt idx="14">
                  <c:v>0.5688444273438501</c:v>
                </c:pt>
                <c:pt idx="15">
                  <c:v>0.55237560192616375</c:v>
                </c:pt>
                <c:pt idx="16">
                  <c:v>0.55401987862390312</c:v>
                </c:pt>
                <c:pt idx="17">
                  <c:v>0.55265704044303965</c:v>
                </c:pt>
                <c:pt idx="18">
                  <c:v>0.55170518055523876</c:v>
                </c:pt>
                <c:pt idx="19">
                  <c:v>0.55269710987529497</c:v>
                </c:pt>
                <c:pt idx="20">
                  <c:v>0.54654461942257215</c:v>
                </c:pt>
                <c:pt idx="21">
                  <c:v>0.52665414620052009</c:v>
                </c:pt>
                <c:pt idx="22">
                  <c:v>0.50709764287649528</c:v>
                </c:pt>
                <c:pt idx="23">
                  <c:v>0.4726636331816591</c:v>
                </c:pt>
                <c:pt idx="24">
                  <c:v>0.48847466089706248</c:v>
                </c:pt>
                <c:pt idx="25">
                  <c:v>0.46917991396333941</c:v>
                </c:pt>
                <c:pt idx="26">
                  <c:v>0.44001685452438644</c:v>
                </c:pt>
                <c:pt idx="27">
                  <c:v>0.42108396983820984</c:v>
                </c:pt>
                <c:pt idx="28">
                  <c:v>0.38950778725984381</c:v>
                </c:pt>
                <c:pt idx="29">
                  <c:v>0.37748799487781454</c:v>
                </c:pt>
                <c:pt idx="30">
                  <c:v>0.35068463043143805</c:v>
                </c:pt>
                <c:pt idx="31">
                  <c:v>0.34130702189335571</c:v>
                </c:pt>
                <c:pt idx="32">
                  <c:v>0.33526660024653504</c:v>
                </c:pt>
                <c:pt idx="33">
                  <c:v>0.32048268794725415</c:v>
                </c:pt>
                <c:pt idx="34">
                  <c:v>0.29430370615313811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74-4027-AF9C-90FC538F9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827712"/>
        <c:axId val="147846272"/>
      </c:lineChart>
      <c:catAx>
        <c:axId val="14782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400" b="0" i="0" u="none" strike="noStrike" baseline="0">
                <a:solidFill>
                  <a:srgbClr val="3333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7846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7846272"/>
        <c:scaling>
          <c:orientation val="minMax"/>
          <c:max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total exports</a:t>
                </a:r>
              </a:p>
            </c:rich>
          </c:tx>
          <c:layout>
            <c:manualLayout>
              <c:xMode val="edge"/>
              <c:yMode val="edge"/>
              <c:x val="1.3333285151457007E-2"/>
              <c:y val="0.3921567618645826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7827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6" workbookViewId="0"/>
  </sheetViews>
  <pageMargins left="0.75" right="0.75" top="1" bottom="1" header="0.5" footer="0.5"/>
  <pageSetup orientation="landscape" horizontalDpi="4294967294" verticalDpi="4294967294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4563" cy="581818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0.10554</cdr:x>
      <cdr:y>0.15424</cdr:y>
    </cdr:from>
    <cdr:to>
      <cdr:x>0.40589</cdr:x>
      <cdr:y>0.21945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4210" y="898054"/>
          <a:ext cx="2573283" cy="37968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solidFill>
            <a:srgbClr val="00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Export-processing regime</a:t>
          </a:r>
        </a:p>
      </cdr:txBody>
    </cdr:sp>
  </cdr:relSizeAnchor>
  <cdr:relSizeAnchor xmlns:cdr="http://schemas.openxmlformats.org/drawingml/2006/chartDrawing">
    <cdr:from>
      <cdr:x>0.33582</cdr:x>
      <cdr:y>0.62113</cdr:y>
    </cdr:from>
    <cdr:to>
      <cdr:x>0.75646</cdr:x>
      <cdr:y>0.70759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77161" y="3616527"/>
          <a:ext cx="3603882" cy="5034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solidFill>
            <a:srgbClr val="00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Produced by foreign-invested enterprises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6"/>
  <sheetViews>
    <sheetView topLeftCell="A19" workbookViewId="0">
      <selection activeCell="C36" sqref="C36"/>
    </sheetView>
  </sheetViews>
  <sheetFormatPr defaultColWidth="8.88671875" defaultRowHeight="15" x14ac:dyDescent="0.25"/>
  <cols>
    <col min="1" max="1" width="3.88671875" style="1" customWidth="1"/>
    <col min="2" max="2" width="15.6640625" style="1" customWidth="1"/>
    <col min="3" max="3" width="11.33203125" style="1" customWidth="1"/>
    <col min="4" max="4" width="13.44140625" style="1" customWidth="1"/>
    <col min="5" max="16384" width="8.88671875" style="1"/>
  </cols>
  <sheetData>
    <row r="2" spans="2:14" ht="21" x14ac:dyDescent="0.4">
      <c r="B2" s="29" t="s">
        <v>68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4" spans="2:14" ht="15.6" x14ac:dyDescent="0.3">
      <c r="B4" s="7" t="s">
        <v>69</v>
      </c>
    </row>
    <row r="6" spans="2:14" ht="15.6" x14ac:dyDescent="0.3">
      <c r="B6" s="7" t="s">
        <v>70</v>
      </c>
    </row>
    <row r="7" spans="2:14" ht="15.6" x14ac:dyDescent="0.3">
      <c r="B7" s="7"/>
    </row>
    <row r="8" spans="2:14" ht="15.6" x14ac:dyDescent="0.3">
      <c r="B8" s="7" t="s">
        <v>73</v>
      </c>
    </row>
    <row r="9" spans="2:14" ht="15.6" x14ac:dyDescent="0.3">
      <c r="B9" s="7"/>
    </row>
    <row r="10" spans="2:14" ht="15.6" x14ac:dyDescent="0.3">
      <c r="B10" s="7" t="s">
        <v>71</v>
      </c>
    </row>
    <row r="11" spans="2:14" x14ac:dyDescent="0.25">
      <c r="C11" s="1" t="s">
        <v>72</v>
      </c>
      <c r="D11" s="1" t="s">
        <v>42</v>
      </c>
    </row>
    <row r="12" spans="2:14" x14ac:dyDescent="0.25">
      <c r="D12" s="32" t="s">
        <v>74</v>
      </c>
      <c r="E12" s="1" t="s">
        <v>43</v>
      </c>
    </row>
    <row r="13" spans="2:14" x14ac:dyDescent="0.25">
      <c r="D13" s="34" t="s">
        <v>3</v>
      </c>
      <c r="E13" s="9" t="s">
        <v>41</v>
      </c>
    </row>
    <row r="14" spans="2:14" x14ac:dyDescent="0.25">
      <c r="E14" s="32" t="s">
        <v>40</v>
      </c>
    </row>
    <row r="15" spans="2:14" x14ac:dyDescent="0.25">
      <c r="D15" s="9"/>
      <c r="E15" s="1" t="s">
        <v>46</v>
      </c>
    </row>
    <row r="16" spans="2:14" x14ac:dyDescent="0.25">
      <c r="E16" s="32" t="s">
        <v>45</v>
      </c>
    </row>
    <row r="17" spans="3:10" x14ac:dyDescent="0.25">
      <c r="D17" s="34" t="s">
        <v>5</v>
      </c>
      <c r="E17" s="1" t="s">
        <v>4</v>
      </c>
    </row>
    <row r="18" spans="3:10" x14ac:dyDescent="0.25">
      <c r="D18" s="34" t="s">
        <v>76</v>
      </c>
      <c r="E18" s="1" t="s">
        <v>75</v>
      </c>
      <c r="G18" s="9"/>
      <c r="H18" s="9"/>
    </row>
    <row r="19" spans="3:10" x14ac:dyDescent="0.25">
      <c r="D19" s="34" t="s">
        <v>1</v>
      </c>
      <c r="E19" s="1" t="s">
        <v>2</v>
      </c>
      <c r="G19" s="9"/>
      <c r="H19" s="9"/>
    </row>
    <row r="20" spans="3:10" x14ac:dyDescent="0.25">
      <c r="D20" s="34" t="s">
        <v>81</v>
      </c>
      <c r="E20" s="1" t="s">
        <v>83</v>
      </c>
      <c r="G20" s="9"/>
      <c r="H20" s="9"/>
    </row>
    <row r="21" spans="3:10" ht="15.6" x14ac:dyDescent="0.3">
      <c r="C21" s="7"/>
      <c r="E21" s="1" t="s">
        <v>84</v>
      </c>
    </row>
    <row r="22" spans="3:10" x14ac:dyDescent="0.25">
      <c r="E22" s="1" t="s">
        <v>82</v>
      </c>
    </row>
    <row r="25" spans="3:10" x14ac:dyDescent="0.25">
      <c r="D25" s="1" t="s">
        <v>7</v>
      </c>
    </row>
    <row r="26" spans="3:10" x14ac:dyDescent="0.25">
      <c r="D26" s="31" t="s">
        <v>6</v>
      </c>
      <c r="E26" s="1" t="s">
        <v>49</v>
      </c>
      <c r="I26" s="9"/>
      <c r="J26" s="9"/>
    </row>
    <row r="27" spans="3:10" x14ac:dyDescent="0.25">
      <c r="D27" s="34" t="s">
        <v>3</v>
      </c>
      <c r="E27" s="32" t="s">
        <v>48</v>
      </c>
    </row>
    <row r="28" spans="3:10" x14ac:dyDescent="0.25">
      <c r="E28" s="33" t="s">
        <v>47</v>
      </c>
    </row>
    <row r="29" spans="3:10" x14ac:dyDescent="0.25">
      <c r="D29" s="34" t="s">
        <v>5</v>
      </c>
      <c r="E29" s="9" t="s">
        <v>4</v>
      </c>
    </row>
    <row r="30" spans="3:10" x14ac:dyDescent="0.25">
      <c r="D30" s="34" t="s">
        <v>76</v>
      </c>
      <c r="E30" s="1" t="s">
        <v>75</v>
      </c>
    </row>
    <row r="31" spans="3:10" x14ac:dyDescent="0.25">
      <c r="D31" s="34" t="s">
        <v>1</v>
      </c>
      <c r="E31" s="1" t="s">
        <v>2</v>
      </c>
    </row>
    <row r="32" spans="3:10" x14ac:dyDescent="0.25">
      <c r="D32" s="34" t="s">
        <v>81</v>
      </c>
      <c r="E32" s="1" t="s">
        <v>83</v>
      </c>
      <c r="G32" s="9"/>
      <c r="H32" s="9"/>
    </row>
    <row r="33" spans="1:17" x14ac:dyDescent="0.25">
      <c r="E33" s="1" t="s">
        <v>84</v>
      </c>
    </row>
    <row r="34" spans="1:17" s="9" customFormat="1" x14ac:dyDescent="0.25">
      <c r="A34" s="1"/>
      <c r="B34" s="1"/>
      <c r="D34" s="1"/>
      <c r="E34" s="1" t="s">
        <v>82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6" spans="1:17" x14ac:dyDescent="0.25">
      <c r="C36" s="35" t="s">
        <v>85</v>
      </c>
    </row>
  </sheetData>
  <phoneticPr fontId="1" type="noConversion"/>
  <pageMargins left="0.75" right="0.75" top="1" bottom="1" header="0.5" footer="0.5"/>
  <pageSetup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53"/>
  <sheetViews>
    <sheetView tabSelected="1" topLeftCell="A40" workbookViewId="0">
      <selection activeCell="G50" sqref="G50"/>
    </sheetView>
  </sheetViews>
  <sheetFormatPr defaultColWidth="8.88671875" defaultRowHeight="15" x14ac:dyDescent="0.25"/>
  <cols>
    <col min="1" max="1" width="3.88671875" style="3" customWidth="1"/>
    <col min="2" max="2" width="13.6640625" style="3" customWidth="1"/>
    <col min="3" max="3" width="19.44140625" style="3" customWidth="1"/>
    <col min="4" max="6" width="13.6640625" style="3" customWidth="1"/>
    <col min="7" max="7" width="17.77734375" style="3" customWidth="1"/>
    <col min="8" max="11" width="13.6640625" style="3" customWidth="1"/>
    <col min="12" max="12" width="16.5546875" style="3" customWidth="1"/>
    <col min="13" max="15" width="13.6640625" style="3" customWidth="1"/>
    <col min="16" max="16" width="15.33203125" style="3" customWidth="1"/>
    <col min="17" max="17" width="13.88671875" style="3" customWidth="1"/>
    <col min="18" max="29" width="8.88671875" style="3"/>
    <col min="30" max="30" width="16.5546875" style="3" bestFit="1" customWidth="1"/>
    <col min="31" max="31" width="8.88671875" style="3"/>
    <col min="32" max="32" width="10.88671875" style="3" bestFit="1" customWidth="1"/>
    <col min="33" max="16384" width="8.88671875" style="3"/>
  </cols>
  <sheetData>
    <row r="2" spans="2:29" ht="17.399999999999999" x14ac:dyDescent="0.3">
      <c r="B2" s="8" t="s">
        <v>51</v>
      </c>
    </row>
    <row r="5" spans="2:29" x14ac:dyDescent="0.25">
      <c r="B5" s="13"/>
      <c r="C5" s="13"/>
      <c r="D5" s="13"/>
      <c r="E5" s="13"/>
      <c r="F5" s="13"/>
      <c r="G5" s="13"/>
      <c r="H5" s="13"/>
      <c r="I5" s="13"/>
      <c r="J5" s="13"/>
      <c r="P5" s="44"/>
      <c r="Q5" s="44"/>
      <c r="R5" s="44"/>
    </row>
    <row r="6" spans="2:29" ht="15.6" x14ac:dyDescent="0.3">
      <c r="B6" s="14" t="s">
        <v>53</v>
      </c>
      <c r="C6" s="15" t="s">
        <v>54</v>
      </c>
      <c r="D6" s="15" t="s">
        <v>55</v>
      </c>
      <c r="E6" s="15" t="s">
        <v>56</v>
      </c>
      <c r="F6" s="15" t="s">
        <v>57</v>
      </c>
      <c r="G6" s="15"/>
      <c r="H6" s="15"/>
      <c r="I6" s="15" t="s">
        <v>58</v>
      </c>
      <c r="J6" s="15" t="s">
        <v>59</v>
      </c>
      <c r="K6" s="16" t="s">
        <v>60</v>
      </c>
      <c r="L6" s="16" t="s">
        <v>61</v>
      </c>
      <c r="M6" s="16" t="s">
        <v>62</v>
      </c>
      <c r="N6" s="16" t="s">
        <v>63</v>
      </c>
      <c r="O6" s="16" t="s">
        <v>86</v>
      </c>
      <c r="P6" s="45"/>
      <c r="Q6" s="45"/>
      <c r="R6" s="44"/>
      <c r="Z6" s="4"/>
    </row>
    <row r="7" spans="2:29" s="4" customFormat="1" ht="15" customHeight="1" x14ac:dyDescent="0.3">
      <c r="B7" s="17" t="s">
        <v>52</v>
      </c>
      <c r="C7" s="48" t="s">
        <v>34</v>
      </c>
      <c r="D7" s="49"/>
      <c r="E7" s="48" t="s">
        <v>36</v>
      </c>
      <c r="F7" s="49"/>
      <c r="G7" s="43" t="s">
        <v>37</v>
      </c>
      <c r="H7" s="43"/>
      <c r="I7" s="48" t="s">
        <v>35</v>
      </c>
      <c r="J7" s="49"/>
      <c r="K7" s="50" t="s">
        <v>44</v>
      </c>
      <c r="L7" s="51"/>
      <c r="M7" s="41" t="s">
        <v>64</v>
      </c>
      <c r="N7" s="42" t="s">
        <v>78</v>
      </c>
      <c r="O7" s="47" t="s">
        <v>77</v>
      </c>
      <c r="P7" s="46"/>
      <c r="Q7" s="45"/>
      <c r="R7" s="45"/>
    </row>
    <row r="8" spans="2:29" ht="15.6" x14ac:dyDescent="0.25">
      <c r="B8" s="18"/>
      <c r="C8" s="19" t="s">
        <v>37</v>
      </c>
      <c r="D8" s="19" t="s">
        <v>38</v>
      </c>
      <c r="E8" s="19" t="s">
        <v>39</v>
      </c>
      <c r="F8" s="19" t="s">
        <v>38</v>
      </c>
      <c r="G8" s="19" t="s">
        <v>80</v>
      </c>
      <c r="H8" s="19" t="s">
        <v>79</v>
      </c>
      <c r="I8" s="19" t="s">
        <v>37</v>
      </c>
      <c r="J8" s="19" t="s">
        <v>38</v>
      </c>
      <c r="K8" s="20" t="s">
        <v>37</v>
      </c>
      <c r="L8" s="20" t="s">
        <v>38</v>
      </c>
      <c r="M8" s="20" t="s">
        <v>37</v>
      </c>
      <c r="N8" s="20" t="s">
        <v>38</v>
      </c>
      <c r="O8" s="20" t="s">
        <v>0</v>
      </c>
      <c r="P8" s="44"/>
      <c r="Q8" s="44"/>
      <c r="R8" s="44"/>
    </row>
    <row r="9" spans="2:29" ht="15.6" x14ac:dyDescent="0.3">
      <c r="B9" s="21" t="s">
        <v>8</v>
      </c>
      <c r="C9" s="22" t="s">
        <v>65</v>
      </c>
      <c r="D9" s="22" t="s">
        <v>65</v>
      </c>
      <c r="E9" s="22" t="s">
        <v>65</v>
      </c>
      <c r="F9" s="22" t="s">
        <v>65</v>
      </c>
      <c r="G9" s="22"/>
      <c r="H9" s="22"/>
      <c r="I9" s="22" t="s">
        <v>65</v>
      </c>
      <c r="J9" s="22" t="s">
        <v>65</v>
      </c>
      <c r="K9" s="22" t="s">
        <v>65</v>
      </c>
      <c r="L9" s="22" t="s">
        <v>65</v>
      </c>
      <c r="M9" s="23" t="s">
        <v>66</v>
      </c>
      <c r="N9" s="23" t="s">
        <v>67</v>
      </c>
      <c r="O9" s="24"/>
    </row>
    <row r="10" spans="2:29" ht="15.6" x14ac:dyDescent="0.3">
      <c r="B10" s="25"/>
      <c r="C10" s="13"/>
      <c r="D10" s="13"/>
      <c r="E10" s="13"/>
      <c r="F10" s="13"/>
      <c r="G10" s="13"/>
      <c r="H10" s="13"/>
      <c r="I10" s="13"/>
      <c r="J10" s="13"/>
      <c r="K10" s="10"/>
      <c r="L10" s="10"/>
      <c r="M10" s="10"/>
      <c r="N10" s="10"/>
      <c r="O10" s="11"/>
    </row>
    <row r="11" spans="2:29" ht="15.6" x14ac:dyDescent="0.3">
      <c r="B11" s="25" t="s">
        <v>9</v>
      </c>
      <c r="C11" s="26">
        <v>20.8</v>
      </c>
      <c r="D11" s="26">
        <v>20.366</v>
      </c>
      <c r="E11" s="26">
        <v>1.131</v>
      </c>
      <c r="F11" s="26">
        <v>1.504</v>
      </c>
      <c r="G11" s="26"/>
      <c r="H11" s="26"/>
      <c r="I11" s="26">
        <v>7.8999999999999376E-2</v>
      </c>
      <c r="J11" s="26">
        <v>0.14000000000000001</v>
      </c>
      <c r="K11" s="27">
        <v>22.01</v>
      </c>
      <c r="L11" s="27">
        <v>22.01</v>
      </c>
      <c r="M11" s="6">
        <f t="shared" ref="M11:M49" si="0">E11/K11</f>
        <v>5.1385733757383006E-2</v>
      </c>
      <c r="N11" s="6">
        <f t="shared" ref="N11:N41" si="1">F11/L11</f>
        <v>6.8332576101771916E-2</v>
      </c>
      <c r="O11" s="11"/>
      <c r="P11" s="37"/>
      <c r="Q11" s="37"/>
      <c r="R11" s="37"/>
      <c r="S11" s="37"/>
      <c r="X11" s="38"/>
    </row>
    <row r="12" spans="2:29" ht="15.6" x14ac:dyDescent="0.3">
      <c r="B12" s="25" t="s">
        <v>10</v>
      </c>
      <c r="C12" s="26">
        <v>22.245000000000001</v>
      </c>
      <c r="D12" s="26">
        <v>18.885000000000002</v>
      </c>
      <c r="E12" s="26">
        <v>5.3000000000000005E-2</v>
      </c>
      <c r="F12" s="26">
        <v>0.27599999999999997</v>
      </c>
      <c r="G12" s="26"/>
      <c r="H12" s="26"/>
      <c r="I12" s="26">
        <v>2.1999999999999999E-2</v>
      </c>
      <c r="J12" s="26">
        <v>0.13799999999999998</v>
      </c>
      <c r="K12" s="27">
        <v>22.32</v>
      </c>
      <c r="L12" s="27">
        <v>19.28</v>
      </c>
      <c r="M12" s="6">
        <f t="shared" si="0"/>
        <v>2.3745519713261653E-3</v>
      </c>
      <c r="N12" s="6">
        <f t="shared" si="1"/>
        <v>1.4315352697095433E-2</v>
      </c>
      <c r="O12" s="11"/>
      <c r="P12" s="37"/>
      <c r="Q12" s="37"/>
      <c r="R12" s="37"/>
      <c r="S12" s="37"/>
      <c r="X12" s="38"/>
    </row>
    <row r="13" spans="2:29" x14ac:dyDescent="0.25">
      <c r="B13" s="25" t="s">
        <v>11</v>
      </c>
      <c r="C13" s="26">
        <v>20.16</v>
      </c>
      <c r="D13" s="26">
        <v>18.768000000000001</v>
      </c>
      <c r="E13" s="26">
        <v>1.9440000000000002</v>
      </c>
      <c r="F13" s="26">
        <v>2.2719999999999998</v>
      </c>
      <c r="G13" s="26"/>
      <c r="H13" s="26"/>
      <c r="I13" s="26">
        <v>0.12600000000000158</v>
      </c>
      <c r="J13" s="26">
        <v>0.35</v>
      </c>
      <c r="K13" s="27">
        <v>22.23</v>
      </c>
      <c r="L13" s="27">
        <v>21.39</v>
      </c>
      <c r="M13" s="6">
        <f t="shared" si="0"/>
        <v>8.7449392712550617E-2</v>
      </c>
      <c r="N13" s="6">
        <f t="shared" si="1"/>
        <v>0.10621785881252921</v>
      </c>
      <c r="O13" s="6"/>
      <c r="P13" s="37"/>
      <c r="Q13" s="37"/>
      <c r="R13" s="37"/>
      <c r="S13" s="37"/>
      <c r="X13" s="38"/>
    </row>
    <row r="14" spans="2:29" x14ac:dyDescent="0.25">
      <c r="B14" s="25" t="s">
        <v>12</v>
      </c>
      <c r="C14" s="26">
        <v>23.161999999999999</v>
      </c>
      <c r="D14" s="26">
        <v>23.849</v>
      </c>
      <c r="E14" s="26">
        <v>2.9289999999999998</v>
      </c>
      <c r="F14" s="26">
        <v>3.1469999999999998</v>
      </c>
      <c r="G14" s="26"/>
      <c r="H14" s="26"/>
      <c r="I14" s="26">
        <v>4.8999999999997358E-2</v>
      </c>
      <c r="J14" s="26">
        <v>0.41400000000000148</v>
      </c>
      <c r="K14" s="27">
        <v>26.14</v>
      </c>
      <c r="L14" s="27">
        <v>27.41</v>
      </c>
      <c r="M14" s="6">
        <f t="shared" si="0"/>
        <v>0.1120504973221117</v>
      </c>
      <c r="N14" s="6">
        <f t="shared" si="1"/>
        <v>0.11481211236774899</v>
      </c>
      <c r="O14" s="6"/>
      <c r="P14" s="37"/>
      <c r="Q14" s="37"/>
      <c r="R14" s="37"/>
      <c r="S14" s="37"/>
      <c r="X14" s="38"/>
    </row>
    <row r="15" spans="2:29" x14ac:dyDescent="0.25">
      <c r="B15" s="25" t="s">
        <v>13</v>
      </c>
      <c r="C15" s="26">
        <v>23.73</v>
      </c>
      <c r="D15" s="26">
        <v>37.272000000000006</v>
      </c>
      <c r="E15" s="26">
        <v>3.3159999999999998</v>
      </c>
      <c r="F15" s="26">
        <v>4.274</v>
      </c>
      <c r="G15" s="26"/>
      <c r="H15" s="26"/>
      <c r="I15" s="26">
        <v>0.30399999999999922</v>
      </c>
      <c r="J15" s="26">
        <v>0.70399999999999707</v>
      </c>
      <c r="K15" s="27">
        <v>27.35</v>
      </c>
      <c r="L15" s="27">
        <v>42.25</v>
      </c>
      <c r="M15" s="6">
        <f t="shared" si="0"/>
        <v>0.12124314442413162</v>
      </c>
      <c r="N15" s="6">
        <f t="shared" si="1"/>
        <v>0.10115976331360947</v>
      </c>
      <c r="O15" s="6">
        <v>1.0948905109489052E-2</v>
      </c>
      <c r="P15" s="37"/>
      <c r="Q15" s="37"/>
      <c r="R15" s="37"/>
      <c r="S15" s="37"/>
      <c r="X15" s="38"/>
      <c r="AB15" s="38"/>
      <c r="AC15" s="38"/>
    </row>
    <row r="16" spans="2:29" x14ac:dyDescent="0.25">
      <c r="B16" s="25" t="s">
        <v>14</v>
      </c>
      <c r="C16" s="26">
        <v>25.094999999999999</v>
      </c>
      <c r="D16" s="26">
        <v>35.207000000000001</v>
      </c>
      <c r="E16" s="26">
        <v>5.62</v>
      </c>
      <c r="F16" s="26">
        <v>6.7030000000000003</v>
      </c>
      <c r="G16" s="26"/>
      <c r="H16" s="26"/>
      <c r="I16" s="26">
        <v>0.22499999999999859</v>
      </c>
      <c r="J16" s="26">
        <v>0.99000000000000055</v>
      </c>
      <c r="K16" s="27">
        <v>30.94</v>
      </c>
      <c r="L16" s="27">
        <v>42.91</v>
      </c>
      <c r="M16" s="6">
        <f t="shared" si="0"/>
        <v>0.18164188752424046</v>
      </c>
      <c r="N16" s="6">
        <f t="shared" si="1"/>
        <v>0.15621067350268006</v>
      </c>
      <c r="O16" s="6">
        <v>1.8770226537216828E-2</v>
      </c>
      <c r="P16" s="37"/>
      <c r="Q16" s="37"/>
      <c r="R16" s="37"/>
      <c r="S16" s="37"/>
      <c r="X16" s="38"/>
      <c r="AB16" s="38"/>
      <c r="AC16" s="38"/>
    </row>
    <row r="17" spans="2:24" x14ac:dyDescent="0.25">
      <c r="B17" s="25" t="s">
        <v>15</v>
      </c>
      <c r="C17" s="26">
        <v>29.643000000000001</v>
      </c>
      <c r="D17" s="26">
        <v>28.772000000000002</v>
      </c>
      <c r="E17" s="26">
        <v>8.9939999999999998</v>
      </c>
      <c r="F17" s="26">
        <v>10.190999999999999</v>
      </c>
      <c r="G17" s="26"/>
      <c r="H17" s="26"/>
      <c r="I17" s="26">
        <v>0.80299999999999727</v>
      </c>
      <c r="J17" s="26">
        <v>4.2469999999999999</v>
      </c>
      <c r="K17" s="27">
        <v>39.44</v>
      </c>
      <c r="L17" s="27">
        <v>43.21</v>
      </c>
      <c r="M17" s="6">
        <f t="shared" si="0"/>
        <v>0.22804259634888438</v>
      </c>
      <c r="N17" s="6">
        <f t="shared" si="1"/>
        <v>0.23584818329090484</v>
      </c>
      <c r="O17" s="6">
        <v>3.065989847715736E-2</v>
      </c>
      <c r="P17" s="37"/>
      <c r="Q17" s="37"/>
      <c r="R17" s="37"/>
      <c r="S17" s="37"/>
      <c r="X17" s="38"/>
    </row>
    <row r="18" spans="2:24" x14ac:dyDescent="0.25">
      <c r="B18" s="25" t="s">
        <v>16</v>
      </c>
      <c r="C18" s="26">
        <v>32.622</v>
      </c>
      <c r="D18" s="26">
        <v>35.204000000000001</v>
      </c>
      <c r="E18" s="26">
        <v>14.06</v>
      </c>
      <c r="F18" s="26">
        <v>15.105</v>
      </c>
      <c r="G18" s="26"/>
      <c r="H18" s="26"/>
      <c r="I18" s="26">
        <v>0.83799999999999675</v>
      </c>
      <c r="J18" s="26">
        <v>4.9610000000000003</v>
      </c>
      <c r="K18" s="27">
        <v>47.52</v>
      </c>
      <c r="L18" s="27">
        <v>55.27</v>
      </c>
      <c r="M18" s="6">
        <f t="shared" si="0"/>
        <v>0.29587542087542085</v>
      </c>
      <c r="N18" s="6">
        <f t="shared" si="1"/>
        <v>0.27329473493757916</v>
      </c>
      <c r="O18" s="6">
        <v>5.1705263157894733E-2</v>
      </c>
      <c r="P18" s="37"/>
      <c r="Q18" s="37"/>
      <c r="R18" s="37"/>
      <c r="S18" s="37"/>
      <c r="X18" s="38"/>
    </row>
    <row r="19" spans="2:24" x14ac:dyDescent="0.25">
      <c r="B19" s="25" t="s">
        <v>17</v>
      </c>
      <c r="C19" s="26">
        <v>31.552</v>
      </c>
      <c r="D19" s="26">
        <v>35.613999999999997</v>
      </c>
      <c r="E19" s="26">
        <v>19.785</v>
      </c>
      <c r="F19" s="26">
        <v>17.163999999999998</v>
      </c>
      <c r="G19" s="26"/>
      <c r="H19" s="26"/>
      <c r="I19" s="26">
        <v>1.2029999999999998</v>
      </c>
      <c r="J19" s="26">
        <v>6.3620000000000001</v>
      </c>
      <c r="K19" s="27">
        <v>52.54</v>
      </c>
      <c r="L19" s="27">
        <v>59.14</v>
      </c>
      <c r="M19" s="6">
        <f t="shared" si="0"/>
        <v>0.37657023220403502</v>
      </c>
      <c r="N19" s="6">
        <f t="shared" si="1"/>
        <v>0.29022658099425092</v>
      </c>
      <c r="O19" s="6">
        <v>9.358095238095239E-2</v>
      </c>
      <c r="P19" s="37"/>
      <c r="Q19" s="37"/>
      <c r="R19" s="37"/>
      <c r="S19" s="37"/>
      <c r="X19" s="38"/>
    </row>
    <row r="20" spans="2:24" x14ac:dyDescent="0.25">
      <c r="B20" s="25" t="s">
        <v>18</v>
      </c>
      <c r="C20" s="26">
        <v>35.46</v>
      </c>
      <c r="D20" s="26">
        <v>26.2</v>
      </c>
      <c r="E20" s="26">
        <v>25.42</v>
      </c>
      <c r="F20" s="26">
        <v>18.760000000000002</v>
      </c>
      <c r="G20" s="26"/>
      <c r="H20" s="26"/>
      <c r="I20" s="26">
        <v>1.21</v>
      </c>
      <c r="J20" s="26">
        <v>8.39</v>
      </c>
      <c r="K20" s="27">
        <v>62.09</v>
      </c>
      <c r="L20" s="27">
        <v>53.35</v>
      </c>
      <c r="M20" s="6">
        <f t="shared" si="0"/>
        <v>0.40940570140119181</v>
      </c>
      <c r="N20" s="6">
        <f t="shared" si="1"/>
        <v>0.35164011246485477</v>
      </c>
      <c r="O20" s="6">
        <v>0.12582930756843799</v>
      </c>
      <c r="P20" s="37"/>
      <c r="Q20" s="37"/>
      <c r="R20" s="37"/>
      <c r="S20" s="37"/>
      <c r="X20" s="38"/>
    </row>
    <row r="21" spans="2:24" x14ac:dyDescent="0.25">
      <c r="B21" s="25" t="s">
        <v>19</v>
      </c>
      <c r="C21" s="26">
        <v>38.119999999999997</v>
      </c>
      <c r="D21" s="26">
        <v>29.54</v>
      </c>
      <c r="E21" s="26">
        <v>32.43</v>
      </c>
      <c r="F21" s="26">
        <v>25.03</v>
      </c>
      <c r="G21" s="26"/>
      <c r="H21" s="26"/>
      <c r="I21" s="26">
        <v>1.36</v>
      </c>
      <c r="J21" s="26">
        <v>9.2200000000000006</v>
      </c>
      <c r="K21" s="27">
        <v>71.84</v>
      </c>
      <c r="L21" s="27">
        <v>63.79</v>
      </c>
      <c r="M21" s="6">
        <f t="shared" si="0"/>
        <v>0.4514198218262806</v>
      </c>
      <c r="N21" s="6">
        <f t="shared" si="1"/>
        <v>0.39238125097977744</v>
      </c>
      <c r="O21" s="6">
        <v>0.16755215577190541</v>
      </c>
      <c r="P21" s="37"/>
      <c r="Q21" s="37"/>
      <c r="R21" s="37"/>
      <c r="S21" s="37"/>
      <c r="X21" s="38"/>
    </row>
    <row r="22" spans="2:24" x14ac:dyDescent="0.25">
      <c r="B22" s="25" t="s">
        <v>20</v>
      </c>
      <c r="C22" s="26">
        <v>43.68</v>
      </c>
      <c r="D22" s="26">
        <v>33.619999999999997</v>
      </c>
      <c r="E22" s="26">
        <v>39.619999999999997</v>
      </c>
      <c r="F22" s="26">
        <v>31.54</v>
      </c>
      <c r="G22" s="26"/>
      <c r="H22" s="26"/>
      <c r="I22" s="26">
        <v>1.64</v>
      </c>
      <c r="J22" s="26">
        <v>15.43</v>
      </c>
      <c r="K22" s="27">
        <v>84.94</v>
      </c>
      <c r="L22" s="27">
        <v>80.59</v>
      </c>
      <c r="M22" s="6">
        <f t="shared" si="0"/>
        <v>0.46644690369672709</v>
      </c>
      <c r="N22" s="6">
        <f t="shared" si="1"/>
        <v>0.39136369276585181</v>
      </c>
      <c r="O22" s="6">
        <v>0.20418823529411767</v>
      </c>
      <c r="P22" s="37"/>
      <c r="Q22" s="37"/>
      <c r="R22" s="37"/>
      <c r="S22" s="37"/>
      <c r="X22" s="38"/>
    </row>
    <row r="23" spans="2:24" x14ac:dyDescent="0.25">
      <c r="B23" s="25" t="s">
        <v>21</v>
      </c>
      <c r="C23" s="26">
        <v>43.2</v>
      </c>
      <c r="D23" s="26">
        <v>38.049999999999997</v>
      </c>
      <c r="E23" s="26">
        <v>44.25</v>
      </c>
      <c r="F23" s="26">
        <v>36.369999999999997</v>
      </c>
      <c r="G23" s="26"/>
      <c r="H23" s="26"/>
      <c r="I23" s="26">
        <v>4.3</v>
      </c>
      <c r="J23" s="26">
        <v>29.54</v>
      </c>
      <c r="K23" s="27">
        <v>91.74</v>
      </c>
      <c r="L23" s="27">
        <v>103.96</v>
      </c>
      <c r="M23" s="6">
        <f t="shared" si="0"/>
        <v>0.48234139960758671</v>
      </c>
      <c r="N23" s="6">
        <f t="shared" si="1"/>
        <v>0.34984609465178912</v>
      </c>
      <c r="O23" s="6">
        <v>0.25752040816326527</v>
      </c>
      <c r="P23" s="37"/>
      <c r="Q23" s="37"/>
      <c r="R23" s="37"/>
      <c r="S23" s="37"/>
      <c r="X23" s="38"/>
    </row>
    <row r="24" spans="2:24" x14ac:dyDescent="0.25">
      <c r="B24" s="25" t="s">
        <v>22</v>
      </c>
      <c r="C24" s="26">
        <v>61.56</v>
      </c>
      <c r="D24" s="26">
        <v>35.520000000000003</v>
      </c>
      <c r="E24" s="26">
        <v>56.98</v>
      </c>
      <c r="F24" s="26">
        <v>47.57</v>
      </c>
      <c r="G24" s="26"/>
      <c r="H24" s="26"/>
      <c r="I24" s="26">
        <v>2.4699999999999931</v>
      </c>
      <c r="J24" s="26">
        <v>32.520000000000003</v>
      </c>
      <c r="K24" s="27">
        <v>121.01</v>
      </c>
      <c r="L24" s="27">
        <v>115.61</v>
      </c>
      <c r="M24" s="6">
        <f t="shared" si="0"/>
        <v>0.47087017601851083</v>
      </c>
      <c r="N24" s="6">
        <f t="shared" si="1"/>
        <v>0.41146959605570455</v>
      </c>
      <c r="O24" s="6">
        <v>0.28688429752066119</v>
      </c>
      <c r="P24" s="37"/>
      <c r="Q24" s="37"/>
      <c r="R24" s="37"/>
      <c r="S24" s="37"/>
      <c r="X24" s="38"/>
    </row>
    <row r="25" spans="2:24" x14ac:dyDescent="0.25">
      <c r="B25" s="25" t="s">
        <v>23</v>
      </c>
      <c r="C25" s="26">
        <v>71.37</v>
      </c>
      <c r="D25" s="26">
        <v>43.37</v>
      </c>
      <c r="E25" s="26">
        <v>73.7</v>
      </c>
      <c r="F25" s="26">
        <v>58.37</v>
      </c>
      <c r="G25" s="26"/>
      <c r="H25" s="26"/>
      <c r="I25" s="26">
        <v>3.7099999999999911</v>
      </c>
      <c r="J25" s="26">
        <v>30.34</v>
      </c>
      <c r="K25" s="27">
        <v>148.78</v>
      </c>
      <c r="L25" s="27">
        <v>132.08000000000001</v>
      </c>
      <c r="M25" s="6">
        <f t="shared" si="0"/>
        <v>0.49536227987632747</v>
      </c>
      <c r="N25" s="6">
        <f t="shared" si="1"/>
        <v>0.44192913385826765</v>
      </c>
      <c r="O25" s="6">
        <v>0.31502688172043009</v>
      </c>
      <c r="P25" s="37"/>
      <c r="Q25" s="37"/>
      <c r="R25" s="37"/>
      <c r="S25" s="37"/>
      <c r="X25" s="38"/>
    </row>
    <row r="26" spans="2:24" x14ac:dyDescent="0.25">
      <c r="B26" s="25" t="s">
        <v>24</v>
      </c>
      <c r="C26" s="26">
        <v>62.84</v>
      </c>
      <c r="D26" s="26">
        <v>39.36</v>
      </c>
      <c r="E26" s="26">
        <v>84.33</v>
      </c>
      <c r="F26" s="26">
        <v>62.27</v>
      </c>
      <c r="G26" s="26"/>
      <c r="H26" s="26"/>
      <c r="I26" s="26">
        <v>3.880000000000007</v>
      </c>
      <c r="J26" s="26">
        <v>37.200000000000003</v>
      </c>
      <c r="K26" s="27">
        <v>151.07</v>
      </c>
      <c r="L26" s="27">
        <v>138.84</v>
      </c>
      <c r="M26" s="6">
        <f t="shared" si="0"/>
        <v>0.55821804461507907</v>
      </c>
      <c r="N26" s="6">
        <f t="shared" si="1"/>
        <v>0.44850187265917602</v>
      </c>
      <c r="O26" s="6">
        <v>0.40699999999999997</v>
      </c>
      <c r="P26" s="37"/>
      <c r="Q26" s="37"/>
      <c r="R26" s="37"/>
      <c r="S26" s="37"/>
      <c r="X26" s="38"/>
    </row>
    <row r="27" spans="2:24" x14ac:dyDescent="0.25">
      <c r="B27" s="25" t="s">
        <v>25</v>
      </c>
      <c r="C27" s="26">
        <v>77.974000000000004</v>
      </c>
      <c r="D27" s="26">
        <v>39.03</v>
      </c>
      <c r="E27" s="26">
        <v>99.602000000000004</v>
      </c>
      <c r="F27" s="26">
        <v>70.205999999999989</v>
      </c>
      <c r="G27" s="26"/>
      <c r="H27" s="26"/>
      <c r="I27" s="26">
        <v>5.2140000000000004</v>
      </c>
      <c r="J27" s="26">
        <v>33.134</v>
      </c>
      <c r="K27" s="27">
        <v>182.7</v>
      </c>
      <c r="L27" s="27">
        <v>142.4</v>
      </c>
      <c r="M27" s="6">
        <f t="shared" si="0"/>
        <v>0.5451669403393542</v>
      </c>
      <c r="N27" s="6">
        <f t="shared" si="1"/>
        <v>0.49301966292134819</v>
      </c>
      <c r="O27" s="6">
        <v>0.40996841765327291</v>
      </c>
      <c r="P27" s="37"/>
      <c r="Q27" s="37"/>
      <c r="R27" s="37"/>
      <c r="S27" s="37"/>
      <c r="X27" s="38"/>
    </row>
    <row r="28" spans="2:24" x14ac:dyDescent="0.25">
      <c r="B28" s="25" t="s">
        <v>26</v>
      </c>
      <c r="C28" s="26">
        <v>74.234999999999999</v>
      </c>
      <c r="D28" s="26">
        <v>43.68</v>
      </c>
      <c r="E28" s="26">
        <v>104.45399999999999</v>
      </c>
      <c r="F28" s="26">
        <v>68.599000000000004</v>
      </c>
      <c r="G28" s="26"/>
      <c r="H28" s="26"/>
      <c r="I28" s="26">
        <v>5.0220000000000002</v>
      </c>
      <c r="J28" s="26">
        <v>27.957999999999998</v>
      </c>
      <c r="K28" s="27">
        <v>183.75700000000001</v>
      </c>
      <c r="L28" s="27">
        <v>140.166</v>
      </c>
      <c r="M28" s="6">
        <f t="shared" si="0"/>
        <v>0.56843548817187917</v>
      </c>
      <c r="N28" s="6">
        <f t="shared" si="1"/>
        <v>0.4894125536863434</v>
      </c>
      <c r="O28" s="6">
        <v>0.44069640914036995</v>
      </c>
      <c r="P28" s="37"/>
      <c r="Q28" s="37"/>
      <c r="R28" s="37"/>
      <c r="S28" s="37"/>
      <c r="X28" s="38"/>
    </row>
    <row r="29" spans="2:24" x14ac:dyDescent="0.25">
      <c r="B29" s="25" t="s">
        <v>27</v>
      </c>
      <c r="C29" s="26">
        <v>79.135000000000005</v>
      </c>
      <c r="D29" s="26">
        <v>67.040000000000006</v>
      </c>
      <c r="E29" s="26">
        <v>110.88199999999999</v>
      </c>
      <c r="F29" s="26">
        <v>73.578000000000003</v>
      </c>
      <c r="G29" s="26"/>
      <c r="H29" s="26"/>
      <c r="I29" s="26">
        <v>4.9139999999999997</v>
      </c>
      <c r="J29" s="26">
        <v>25.081</v>
      </c>
      <c r="K29" s="27">
        <v>194.92500000000001</v>
      </c>
      <c r="L29" s="27">
        <v>165.768</v>
      </c>
      <c r="M29" s="6">
        <f t="shared" si="0"/>
        <v>0.5688444273438501</v>
      </c>
      <c r="N29" s="6">
        <f t="shared" si="1"/>
        <v>0.44386130013030262</v>
      </c>
      <c r="O29" s="6">
        <v>0.46931920784927472</v>
      </c>
      <c r="P29" s="37"/>
      <c r="Q29" s="37"/>
      <c r="R29" s="37"/>
      <c r="S29" s="37"/>
      <c r="X29" s="38"/>
    </row>
    <row r="30" spans="2:24" x14ac:dyDescent="0.25">
      <c r="B30" s="25" t="s">
        <v>28</v>
      </c>
      <c r="C30" s="26">
        <v>105.181</v>
      </c>
      <c r="D30" s="26">
        <v>100.07899999999999</v>
      </c>
      <c r="E30" s="26">
        <v>137.65199999999999</v>
      </c>
      <c r="F30" s="26">
        <v>92.558000000000007</v>
      </c>
      <c r="G30" s="26"/>
      <c r="H30" s="26"/>
      <c r="I30" s="26">
        <v>6.37</v>
      </c>
      <c r="J30" s="26">
        <v>32.457000000000001</v>
      </c>
      <c r="K30" s="27">
        <v>249.2</v>
      </c>
      <c r="L30" s="27">
        <v>225.1</v>
      </c>
      <c r="M30" s="6">
        <f t="shared" si="0"/>
        <v>0.55237560192616375</v>
      </c>
      <c r="N30" s="6">
        <f t="shared" si="1"/>
        <v>0.41118613949355848</v>
      </c>
      <c r="O30" s="6">
        <v>0.4791332263242376</v>
      </c>
      <c r="P30" s="37"/>
      <c r="Q30" s="37"/>
      <c r="R30" s="37"/>
      <c r="S30" s="37"/>
      <c r="X30" s="38"/>
    </row>
    <row r="31" spans="2:24" x14ac:dyDescent="0.25">
      <c r="B31" s="25" t="s">
        <v>29</v>
      </c>
      <c r="C31" s="26">
        <v>111.881</v>
      </c>
      <c r="D31" s="26">
        <v>113.45593</v>
      </c>
      <c r="E31" s="26">
        <v>147.43299999999999</v>
      </c>
      <c r="F31" s="26">
        <v>93.973510000000005</v>
      </c>
      <c r="G31" s="26"/>
      <c r="H31" s="26"/>
      <c r="I31" s="26">
        <v>6.7830000000000155</v>
      </c>
      <c r="J31" s="26">
        <v>36.123000000000005</v>
      </c>
      <c r="K31" s="27">
        <v>266.11500000000001</v>
      </c>
      <c r="L31" s="27">
        <v>243.613</v>
      </c>
      <c r="M31" s="6">
        <f t="shared" si="0"/>
        <v>0.55401987862390312</v>
      </c>
      <c r="N31" s="6">
        <f t="shared" si="1"/>
        <v>0.38574915952761146</v>
      </c>
      <c r="O31" s="6">
        <v>0.5005550334711153</v>
      </c>
      <c r="P31" s="37"/>
      <c r="Q31" s="37"/>
      <c r="R31" s="37"/>
      <c r="S31" s="37"/>
      <c r="X31" s="38"/>
    </row>
    <row r="32" spans="2:24" x14ac:dyDescent="0.25">
      <c r="B32" s="25" t="s">
        <v>30</v>
      </c>
      <c r="C32" s="26">
        <v>136.18699999999998</v>
      </c>
      <c r="D32" s="26">
        <v>129.11096000000003</v>
      </c>
      <c r="E32" s="26">
        <v>179.928</v>
      </c>
      <c r="F32" s="26">
        <v>122.20067000000002</v>
      </c>
      <c r="G32" s="26"/>
      <c r="H32" s="26"/>
      <c r="I32" s="26">
        <v>9.4819999999999993</v>
      </c>
      <c r="J32" s="26">
        <v>43.858999999999995</v>
      </c>
      <c r="K32" s="27">
        <v>325.56900000000002</v>
      </c>
      <c r="L32" s="27">
        <v>295.21600000000001</v>
      </c>
      <c r="M32" s="6">
        <f t="shared" si="0"/>
        <v>0.55265704044303965</v>
      </c>
      <c r="N32" s="6">
        <f t="shared" si="1"/>
        <v>0.41393647363286545</v>
      </c>
      <c r="O32" s="6">
        <v>0.5219768406179931</v>
      </c>
      <c r="P32" s="37"/>
      <c r="Q32" s="37"/>
      <c r="R32" s="37"/>
      <c r="S32" s="37"/>
      <c r="X32" s="38"/>
    </row>
    <row r="33" spans="2:28" x14ac:dyDescent="0.25">
      <c r="B33" s="25" t="s">
        <v>31</v>
      </c>
      <c r="C33" s="26">
        <v>182.03399999999999</v>
      </c>
      <c r="D33" s="26">
        <v>187.65060000000003</v>
      </c>
      <c r="E33" s="26">
        <v>241.85100000000003</v>
      </c>
      <c r="F33" s="26">
        <v>162.90419</v>
      </c>
      <c r="G33" s="26"/>
      <c r="H33" s="26"/>
      <c r="I33" s="26">
        <v>14.345000000000001</v>
      </c>
      <c r="J33" s="26">
        <v>62.122</v>
      </c>
      <c r="K33" s="27">
        <v>438.37</v>
      </c>
      <c r="L33" s="27">
        <v>412.84</v>
      </c>
      <c r="M33" s="6">
        <f t="shared" si="0"/>
        <v>0.55170518055523876</v>
      </c>
      <c r="N33" s="6">
        <f t="shared" si="1"/>
        <v>0.3945940073636276</v>
      </c>
      <c r="O33" s="6">
        <v>0.5470102987139418</v>
      </c>
      <c r="P33" s="37"/>
      <c r="Q33" s="37"/>
      <c r="R33" s="37"/>
      <c r="S33" s="37"/>
      <c r="X33" s="38"/>
    </row>
    <row r="34" spans="2:28" x14ac:dyDescent="0.25">
      <c r="B34" s="25" t="s">
        <v>32</v>
      </c>
      <c r="C34" s="26">
        <v>243.606244</v>
      </c>
      <c r="D34" s="26">
        <v>248.144902</v>
      </c>
      <c r="E34" s="26">
        <v>327.97046499999999</v>
      </c>
      <c r="F34" s="26">
        <v>221.69448600000001</v>
      </c>
      <c r="G34" s="26"/>
      <c r="H34" s="26"/>
      <c r="I34" s="26">
        <v>21.744</v>
      </c>
      <c r="J34" s="26">
        <v>91.390999999999991</v>
      </c>
      <c r="K34" s="27">
        <v>593.4</v>
      </c>
      <c r="L34" s="27">
        <v>561.4</v>
      </c>
      <c r="M34" s="6">
        <f t="shared" si="0"/>
        <v>0.55269710987529497</v>
      </c>
      <c r="N34" s="6">
        <f t="shared" si="1"/>
        <v>0.39489577128607056</v>
      </c>
      <c r="O34" s="6">
        <v>0.57069999999999999</v>
      </c>
      <c r="P34" s="37"/>
      <c r="Q34" s="37"/>
      <c r="R34" s="37"/>
      <c r="S34" s="37"/>
      <c r="X34" s="38"/>
    </row>
    <row r="35" spans="2:28" x14ac:dyDescent="0.25">
      <c r="B35" s="25" t="s">
        <v>33</v>
      </c>
      <c r="C35" s="26">
        <v>315.06299999999999</v>
      </c>
      <c r="D35" s="26">
        <v>279.63299999999998</v>
      </c>
      <c r="E35" s="26">
        <v>416.46699999999998</v>
      </c>
      <c r="F35" s="26">
        <v>274.012</v>
      </c>
      <c r="G35" s="26"/>
      <c r="H35" s="26"/>
      <c r="I35" s="26">
        <v>30.423000000000002</v>
      </c>
      <c r="J35" s="26">
        <v>106.30799999999999</v>
      </c>
      <c r="K35" s="27">
        <v>762</v>
      </c>
      <c r="L35" s="27">
        <v>660.1</v>
      </c>
      <c r="M35" s="6">
        <f t="shared" si="0"/>
        <v>0.54654461942257215</v>
      </c>
      <c r="N35" s="6">
        <f t="shared" si="1"/>
        <v>0.41510680199969702</v>
      </c>
      <c r="O35" s="6">
        <v>0.58295275590551177</v>
      </c>
      <c r="P35" s="37"/>
      <c r="Q35" s="37"/>
      <c r="R35" s="37"/>
      <c r="S35" s="37"/>
      <c r="X35" s="38"/>
    </row>
    <row r="36" spans="2:28" x14ac:dyDescent="0.25">
      <c r="B36" s="25" t="s">
        <v>50</v>
      </c>
      <c r="C36" s="26">
        <v>416.32</v>
      </c>
      <c r="D36" s="26">
        <v>333.18</v>
      </c>
      <c r="E36" s="26">
        <v>510.37</v>
      </c>
      <c r="F36" s="26">
        <v>321.49</v>
      </c>
      <c r="G36" s="26"/>
      <c r="H36" s="26"/>
      <c r="I36" s="26">
        <v>42.38</v>
      </c>
      <c r="J36" s="26">
        <v>136.94</v>
      </c>
      <c r="K36" s="28">
        <v>969.08</v>
      </c>
      <c r="L36" s="28">
        <v>791.61</v>
      </c>
      <c r="M36" s="6">
        <f t="shared" si="0"/>
        <v>0.52665414620052009</v>
      </c>
      <c r="N36" s="6">
        <f t="shared" si="1"/>
        <v>0.40612170134283299</v>
      </c>
      <c r="O36" s="6">
        <v>0.58182587429184696</v>
      </c>
      <c r="P36" s="37"/>
      <c r="Q36" s="37"/>
      <c r="R36" s="37"/>
      <c r="S36" s="37"/>
      <c r="X36" s="38"/>
    </row>
    <row r="37" spans="2:28" x14ac:dyDescent="0.25">
      <c r="B37" s="36">
        <v>2007</v>
      </c>
      <c r="C37" s="10">
        <v>538.58000000000004</v>
      </c>
      <c r="D37" s="10">
        <v>428.65</v>
      </c>
      <c r="E37" s="10">
        <v>617.65</v>
      </c>
      <c r="F37" s="10">
        <v>368.4</v>
      </c>
      <c r="G37" s="10"/>
      <c r="H37" s="10"/>
      <c r="I37" s="10">
        <v>61.78</v>
      </c>
      <c r="J37" s="10">
        <v>158.77000000000001</v>
      </c>
      <c r="K37" s="10">
        <v>1218.01</v>
      </c>
      <c r="L37" s="10">
        <v>955.82</v>
      </c>
      <c r="M37" s="6">
        <f t="shared" si="0"/>
        <v>0.50709764287649528</v>
      </c>
      <c r="N37" s="6">
        <f t="shared" si="1"/>
        <v>0.38542821870226607</v>
      </c>
      <c r="O37" s="6">
        <v>0.57102979450086611</v>
      </c>
      <c r="P37" s="37"/>
      <c r="Q37" s="37"/>
      <c r="R37" s="37"/>
      <c r="S37" s="37"/>
      <c r="X37" s="38"/>
      <c r="Y37" s="5"/>
      <c r="Z37" s="5"/>
      <c r="AA37" s="5"/>
      <c r="AB37" s="40"/>
    </row>
    <row r="38" spans="2:28" x14ac:dyDescent="0.25">
      <c r="B38" s="36">
        <v>2008</v>
      </c>
      <c r="C38" s="10">
        <v>662.6</v>
      </c>
      <c r="D38" s="10">
        <v>572.70000000000005</v>
      </c>
      <c r="E38" s="10">
        <v>675.2</v>
      </c>
      <c r="F38" s="10">
        <v>378.4</v>
      </c>
      <c r="G38" s="10"/>
      <c r="H38" s="10"/>
      <c r="I38" s="10">
        <f t="shared" ref="I38:J41" si="2">K38-C38-E38</f>
        <v>90.699999999999932</v>
      </c>
      <c r="J38" s="10">
        <f t="shared" si="2"/>
        <v>181.99999999999989</v>
      </c>
      <c r="K38" s="10">
        <v>1428.5</v>
      </c>
      <c r="L38" s="10">
        <v>1133.0999999999999</v>
      </c>
      <c r="M38" s="6">
        <f t="shared" si="0"/>
        <v>0.4726636331816591</v>
      </c>
      <c r="N38" s="6">
        <f t="shared" si="1"/>
        <v>0.33395110758097257</v>
      </c>
      <c r="O38" s="6">
        <v>0.55344767238361925</v>
      </c>
      <c r="P38" s="37"/>
      <c r="Q38" s="37"/>
      <c r="R38" s="37"/>
      <c r="S38" s="37"/>
      <c r="X38" s="38"/>
      <c r="Y38" s="5"/>
      <c r="Z38" s="5"/>
      <c r="AA38" s="5"/>
      <c r="AB38" s="40"/>
    </row>
    <row r="39" spans="2:28" x14ac:dyDescent="0.25">
      <c r="B39" s="36">
        <v>2009</v>
      </c>
      <c r="C39" s="10">
        <v>529.79999999999995</v>
      </c>
      <c r="D39" s="10">
        <v>533.9</v>
      </c>
      <c r="E39" s="10">
        <v>587</v>
      </c>
      <c r="F39" s="10">
        <v>322.3</v>
      </c>
      <c r="G39" s="10"/>
      <c r="H39" s="10"/>
      <c r="I39" s="10">
        <f t="shared" si="2"/>
        <v>84.900000000000091</v>
      </c>
      <c r="J39" s="10">
        <f t="shared" si="2"/>
        <v>149.40000000000003</v>
      </c>
      <c r="K39" s="10">
        <v>1201.7</v>
      </c>
      <c r="L39" s="10">
        <v>1005.6</v>
      </c>
      <c r="M39" s="6">
        <f t="shared" si="0"/>
        <v>0.48847466089706248</v>
      </c>
      <c r="N39" s="6">
        <f t="shared" si="1"/>
        <v>0.32050517104216386</v>
      </c>
      <c r="O39" s="6">
        <v>0.55937421985520519</v>
      </c>
      <c r="P39" s="37"/>
      <c r="Q39" s="37"/>
      <c r="R39" s="37"/>
      <c r="S39" s="37"/>
      <c r="X39" s="38"/>
      <c r="Y39" s="5"/>
      <c r="Z39" s="5"/>
      <c r="AA39" s="5"/>
      <c r="AB39" s="40"/>
    </row>
    <row r="40" spans="2:28" x14ac:dyDescent="0.25">
      <c r="B40" s="12">
        <v>2010</v>
      </c>
      <c r="C40" s="2">
        <v>720.73299999999995</v>
      </c>
      <c r="D40" s="2">
        <v>767.97799999999995</v>
      </c>
      <c r="E40" s="2">
        <f>112.317+628.017</f>
        <v>740.33400000000006</v>
      </c>
      <c r="F40" s="2">
        <f>99.295+318.135</f>
        <v>417.43</v>
      </c>
      <c r="G40" s="10"/>
      <c r="H40" s="10"/>
      <c r="I40" s="10">
        <f t="shared" si="2"/>
        <v>116.86500000000001</v>
      </c>
      <c r="J40" s="10">
        <f t="shared" si="2"/>
        <v>209.42199999999997</v>
      </c>
      <c r="K40" s="2">
        <v>1577.932</v>
      </c>
      <c r="L40" s="2">
        <v>1394.83</v>
      </c>
      <c r="M40" s="6">
        <f t="shared" si="0"/>
        <v>0.46917991396333941</v>
      </c>
      <c r="N40" s="6">
        <f t="shared" si="1"/>
        <v>0.299269445021974</v>
      </c>
      <c r="O40" s="6">
        <v>0.54600000000000004</v>
      </c>
      <c r="P40" s="37"/>
      <c r="Q40" s="37"/>
      <c r="R40" s="37"/>
      <c r="S40" s="37"/>
      <c r="X40" s="38"/>
      <c r="Y40" s="5"/>
      <c r="Z40" s="5"/>
      <c r="AA40" s="5"/>
      <c r="AB40" s="40"/>
    </row>
    <row r="41" spans="2:28" x14ac:dyDescent="0.25">
      <c r="B41" s="3">
        <v>2011</v>
      </c>
      <c r="C41" s="3">
        <v>917.12400000000002</v>
      </c>
      <c r="D41" s="3">
        <v>1007.4640000000001</v>
      </c>
      <c r="E41" s="3">
        <f>107.653+727.763</f>
        <v>835.41600000000005</v>
      </c>
      <c r="F41" s="3">
        <f>93.635+376.161</f>
        <v>469.79599999999999</v>
      </c>
      <c r="I41" s="10">
        <f t="shared" si="2"/>
        <v>146.05999999999983</v>
      </c>
      <c r="J41" s="10">
        <f t="shared" si="2"/>
        <v>266.19900000000001</v>
      </c>
      <c r="K41" s="3">
        <v>1898.6</v>
      </c>
      <c r="L41" s="3">
        <v>1743.4590000000001</v>
      </c>
      <c r="M41" s="6">
        <f t="shared" si="0"/>
        <v>0.44001685452438644</v>
      </c>
      <c r="N41" s="6">
        <f t="shared" si="1"/>
        <v>0.26946202921892626</v>
      </c>
      <c r="O41" s="6">
        <v>0.52419150953334037</v>
      </c>
      <c r="P41" s="37"/>
      <c r="Q41" s="37"/>
      <c r="R41" s="37"/>
      <c r="S41" s="37"/>
      <c r="X41" s="38"/>
      <c r="Y41" s="5"/>
      <c r="Z41" s="5"/>
      <c r="AA41" s="5"/>
      <c r="AB41" s="40"/>
    </row>
    <row r="42" spans="2:28" x14ac:dyDescent="0.25">
      <c r="B42" s="3">
        <v>2012</v>
      </c>
      <c r="C42" s="3">
        <v>988.02</v>
      </c>
      <c r="E42" s="3">
        <v>862.78</v>
      </c>
      <c r="I42" s="10">
        <f>K42-C42-E42</f>
        <v>198.14999999999986</v>
      </c>
      <c r="K42" s="3">
        <v>2048.9499999999998</v>
      </c>
      <c r="M42" s="6">
        <f t="shared" si="0"/>
        <v>0.42108396983820984</v>
      </c>
      <c r="N42" s="5"/>
      <c r="O42" s="6">
        <v>0.49909465823958615</v>
      </c>
      <c r="P42" s="5"/>
      <c r="Q42" s="5"/>
      <c r="R42" s="5"/>
      <c r="S42" s="5"/>
      <c r="X42" s="38"/>
      <c r="Y42" s="5"/>
      <c r="Z42" s="5"/>
      <c r="AA42" s="5"/>
      <c r="AB42" s="40"/>
    </row>
    <row r="43" spans="2:28" x14ac:dyDescent="0.25">
      <c r="B43" s="3">
        <v>2013</v>
      </c>
      <c r="C43" s="3">
        <v>1087.53</v>
      </c>
      <c r="E43" s="3">
        <v>860.82</v>
      </c>
      <c r="I43" s="10">
        <f>K43-C43-E43</f>
        <v>261.66999999999996</v>
      </c>
      <c r="K43" s="3">
        <v>2210.02</v>
      </c>
      <c r="M43" s="6">
        <f t="shared" si="0"/>
        <v>0.38950778725984381</v>
      </c>
      <c r="N43" s="5"/>
      <c r="O43" s="6">
        <v>0.47251156098134861</v>
      </c>
      <c r="P43" s="5"/>
      <c r="Q43" s="5"/>
      <c r="R43" s="5"/>
      <c r="S43" s="5"/>
      <c r="X43" s="38"/>
      <c r="Y43" s="5"/>
      <c r="Z43" s="5"/>
      <c r="AA43" s="5"/>
      <c r="AB43" s="40"/>
    </row>
    <row r="44" spans="2:28" x14ac:dyDescent="0.25">
      <c r="B44" s="3">
        <v>2014</v>
      </c>
      <c r="C44" s="3">
        <v>1203.682</v>
      </c>
      <c r="E44" s="3">
        <v>884.36</v>
      </c>
      <c r="I44" s="3">
        <f>K44-C44-E44</f>
        <v>254.70799999999997</v>
      </c>
      <c r="K44" s="3">
        <v>2342.75</v>
      </c>
      <c r="M44" s="6">
        <f t="shared" si="0"/>
        <v>0.37748799487781454</v>
      </c>
      <c r="N44" s="5"/>
      <c r="O44" s="6">
        <v>0.4587489061999786</v>
      </c>
      <c r="P44" s="5"/>
      <c r="Q44" s="5"/>
      <c r="R44" s="5"/>
      <c r="S44" s="5"/>
      <c r="Y44" s="5"/>
      <c r="Z44" s="5"/>
      <c r="AA44" s="5"/>
      <c r="AB44" s="40"/>
    </row>
    <row r="45" spans="2:28" x14ac:dyDescent="0.25">
      <c r="B45" s="3">
        <v>2015</v>
      </c>
      <c r="C45" s="3">
        <v>1215.6969999999999</v>
      </c>
      <c r="E45" s="3">
        <v>797.79</v>
      </c>
      <c r="G45" s="3">
        <f>158.526+E45</f>
        <v>956.31600000000003</v>
      </c>
      <c r="H45" s="3">
        <f>K45-C45</f>
        <v>1059.2529999999999</v>
      </c>
      <c r="I45" s="3">
        <f>K45-C45-E45</f>
        <v>261.46299999999997</v>
      </c>
      <c r="K45" s="3">
        <v>2274.9499999999998</v>
      </c>
      <c r="M45" s="6">
        <f t="shared" si="0"/>
        <v>0.35068463043143805</v>
      </c>
      <c r="N45" s="5"/>
      <c r="O45" s="6">
        <v>0.44164926701685758</v>
      </c>
      <c r="P45" s="5"/>
      <c r="Q45" s="5"/>
      <c r="R45" s="5"/>
      <c r="S45" s="5"/>
      <c r="Y45" s="5"/>
      <c r="Z45" s="5"/>
      <c r="AA45" s="5"/>
      <c r="AB45" s="40"/>
    </row>
    <row r="46" spans="2:28" x14ac:dyDescent="0.25">
      <c r="B46" s="3">
        <v>2016</v>
      </c>
      <c r="C46" s="3">
        <v>1129.366</v>
      </c>
      <c r="E46" s="3">
        <v>715.87099999999998</v>
      </c>
      <c r="G46" s="3">
        <f>133.0300527+E46</f>
        <v>848.90105270000004</v>
      </c>
      <c r="H46" s="3">
        <f>K46-C46</f>
        <v>968.07400000000007</v>
      </c>
      <c r="I46" s="3">
        <f>K46-C46-E46</f>
        <v>252.20300000000009</v>
      </c>
      <c r="K46" s="3">
        <v>2097.44</v>
      </c>
      <c r="L46" s="39"/>
      <c r="M46" s="6">
        <f t="shared" si="0"/>
        <v>0.34130702189335571</v>
      </c>
      <c r="N46" s="5"/>
      <c r="O46" s="6">
        <v>0.4371757952551682</v>
      </c>
      <c r="P46" s="5"/>
      <c r="Q46" s="5"/>
      <c r="R46" s="5"/>
      <c r="S46" s="5"/>
      <c r="Y46" s="5"/>
      <c r="Z46" s="5"/>
      <c r="AA46" s="5"/>
      <c r="AB46" s="40"/>
    </row>
    <row r="47" spans="2:28" x14ac:dyDescent="0.25">
      <c r="B47" s="3">
        <v>2017</v>
      </c>
      <c r="C47" s="3">
        <v>1230.0900349999999</v>
      </c>
      <c r="E47" s="3">
        <v>758.83236499999998</v>
      </c>
      <c r="G47" s="3">
        <f>141.154438+E47</f>
        <v>899.98680300000001</v>
      </c>
      <c r="H47" s="3">
        <f>K47-C47</f>
        <v>1033.2799649999999</v>
      </c>
      <c r="K47" s="3">
        <v>2263.37</v>
      </c>
      <c r="M47" s="6">
        <f t="shared" si="0"/>
        <v>0.33526660024653504</v>
      </c>
      <c r="O47" s="6">
        <v>0.43190419595558838</v>
      </c>
    </row>
    <row r="48" spans="2:28" x14ac:dyDescent="0.25">
      <c r="B48" s="3">
        <v>2018</v>
      </c>
      <c r="C48" s="39">
        <v>1400.9918500000001</v>
      </c>
      <c r="E48" s="3">
        <v>797.16863799999999</v>
      </c>
      <c r="G48" s="3">
        <f>163.77051+E48</f>
        <v>960.93914799999993</v>
      </c>
      <c r="H48" s="3">
        <f>K48-C48</f>
        <v>1086.40815</v>
      </c>
      <c r="K48" s="3">
        <v>2487.4</v>
      </c>
      <c r="M48" s="6">
        <f t="shared" si="0"/>
        <v>0.32048268794725415</v>
      </c>
      <c r="O48" s="6">
        <v>0.41650558816434835</v>
      </c>
    </row>
    <row r="49" spans="2:15" x14ac:dyDescent="0.25">
      <c r="B49" s="3">
        <v>2019</v>
      </c>
      <c r="C49" s="3">
        <v>1443.951374</v>
      </c>
      <c r="E49" s="3">
        <v>735.47347500000001</v>
      </c>
      <c r="G49" s="3">
        <f>177.9476+E49</f>
        <v>913.42107499999997</v>
      </c>
      <c r="H49" s="3">
        <f>K49-C49</f>
        <v>1055.0775529999999</v>
      </c>
      <c r="K49" s="3">
        <v>2499.0289269999998</v>
      </c>
      <c r="M49" s="6">
        <f t="shared" si="0"/>
        <v>0.29430370615313811</v>
      </c>
      <c r="O49" s="6">
        <v>0.38657429634466972</v>
      </c>
    </row>
    <row r="50" spans="2:15" x14ac:dyDescent="0.25">
      <c r="M50" s="6"/>
      <c r="O50" s="6"/>
    </row>
    <row r="51" spans="2:15" x14ac:dyDescent="0.25">
      <c r="M51" s="6"/>
      <c r="O51" s="6"/>
    </row>
    <row r="52" spans="2:15" x14ac:dyDescent="0.25">
      <c r="M52" s="6"/>
      <c r="O52" s="6"/>
    </row>
    <row r="53" spans="2:15" x14ac:dyDescent="0.25">
      <c r="M53" s="6"/>
      <c r="O53" s="6"/>
    </row>
  </sheetData>
  <mergeCells count="4">
    <mergeCell ref="C7:D7"/>
    <mergeCell ref="E7:F7"/>
    <mergeCell ref="I7:J7"/>
    <mergeCell ref="K7:L7"/>
  </mergeCells>
  <phoneticPr fontId="1" type="noConversion"/>
  <pageMargins left="0.75" right="0.75" top="1" bottom="1" header="0.5" footer="0.5"/>
  <pageSetup orientation="portrait" horizontalDpi="4294967293" verticalDpi="0" r:id="rId1"/>
  <headerFooter alignWithMargins="0"/>
  <ignoredErrors>
    <ignoredError sqref="B11:B3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Data Sources</vt:lpstr>
      <vt:lpstr>Main Data</vt:lpstr>
      <vt:lpstr>Figure 16.4</vt:lpstr>
    </vt:vector>
  </TitlesOfParts>
  <Company>IR/PS @ UCSD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Naughton</dc:creator>
  <cp:lastModifiedBy>Barry Naughton</cp:lastModifiedBy>
  <dcterms:created xsi:type="dcterms:W3CDTF">2007-02-06T05:58:43Z</dcterms:created>
  <dcterms:modified xsi:type="dcterms:W3CDTF">2020-06-29T00:44:11Z</dcterms:modified>
</cp:coreProperties>
</file>